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hindler.PVL\Desktop\"/>
    </mc:Choice>
  </mc:AlternateContent>
  <bookViews>
    <workbookView xWindow="0" yWindow="0" windowWidth="25200" windowHeight="11385"/>
  </bookViews>
  <sheets>
    <sheet name="Rekapitulace stavby" sheetId="1" r:id="rId1"/>
    <sheet name="SO 00 - Vedlejší a ostatn..." sheetId="2" r:id="rId2"/>
    <sheet name="SO 01 - Jezový pilíř č. 1" sheetId="3" r:id="rId3"/>
    <sheet name="SO 02 - Jezový pilíř č. 2" sheetId="4" r:id="rId4"/>
    <sheet name="SO 03 - Jezový pilíř č. 3" sheetId="5" r:id="rId5"/>
    <sheet name="SO 04 - Jezový pilíř č. 4" sheetId="6" r:id="rId6"/>
    <sheet name="SO 05 - Nadzemní objekt s..." sheetId="7" r:id="rId7"/>
    <sheet name="SO 06 - Pravé jezové těleso" sheetId="8" r:id="rId8"/>
    <sheet name="SO 07 - Levé jezové těleso" sheetId="9" r:id="rId9"/>
    <sheet name="SO 08 - Vorová propust" sheetId="10" r:id="rId10"/>
  </sheets>
  <definedNames>
    <definedName name="_xlnm._FilterDatabase" localSheetId="1" hidden="1">'SO 00 - Vedlejší a ostatn...'!$C$116:$K$137</definedName>
    <definedName name="_xlnm._FilterDatabase" localSheetId="2" hidden="1">'SO 01 - Jezový pilíř č. 1'!$C$124:$K$209</definedName>
    <definedName name="_xlnm._FilterDatabase" localSheetId="3" hidden="1">'SO 02 - Jezový pilíř č. 2'!$C$127:$K$260</definedName>
    <definedName name="_xlnm._FilterDatabase" localSheetId="4" hidden="1">'SO 03 - Jezový pilíř č. 3'!$C$127:$K$259</definedName>
    <definedName name="_xlnm._FilterDatabase" localSheetId="5" hidden="1">'SO 04 - Jezový pilíř č. 4'!$C$127:$K$263</definedName>
    <definedName name="_xlnm._FilterDatabase" localSheetId="6" hidden="1">'SO 05 - Nadzemní objekt s...'!$C$125:$K$171</definedName>
    <definedName name="_xlnm._FilterDatabase" localSheetId="7" hidden="1">'SO 06 - Pravé jezové těleso'!$C$130:$K$288</definedName>
    <definedName name="_xlnm._FilterDatabase" localSheetId="8" hidden="1">'SO 07 - Levé jezové těleso'!$C$130:$K$277</definedName>
    <definedName name="_xlnm._FilterDatabase" localSheetId="9" hidden="1">'SO 08 - Vorová propust'!$C$130:$K$275</definedName>
    <definedName name="_xlnm.Print_Titles" localSheetId="0">'Rekapitulace stavby'!$92:$92</definedName>
    <definedName name="_xlnm.Print_Titles" localSheetId="1">'SO 00 - Vedlejší a ostatn...'!$116:$116</definedName>
    <definedName name="_xlnm.Print_Titles" localSheetId="2">'SO 01 - Jezový pilíř č. 1'!$124:$124</definedName>
    <definedName name="_xlnm.Print_Titles" localSheetId="3">'SO 02 - Jezový pilíř č. 2'!$127:$127</definedName>
    <definedName name="_xlnm.Print_Titles" localSheetId="4">'SO 03 - Jezový pilíř č. 3'!$127:$127</definedName>
    <definedName name="_xlnm.Print_Titles" localSheetId="5">'SO 04 - Jezový pilíř č. 4'!$127:$127</definedName>
    <definedName name="_xlnm.Print_Titles" localSheetId="6">'SO 05 - Nadzemní objekt s...'!$125:$125</definedName>
    <definedName name="_xlnm.Print_Titles" localSheetId="7">'SO 06 - Pravé jezové těleso'!$130:$130</definedName>
    <definedName name="_xlnm.Print_Titles" localSheetId="8">'SO 07 - Levé jezové těleso'!$130:$130</definedName>
    <definedName name="_xlnm.Print_Titles" localSheetId="9">'SO 08 - Vorová propust'!$130:$130</definedName>
    <definedName name="_xlnm.Print_Area" localSheetId="0">'Rekapitulace stavby'!$D$4:$AO$76,'Rekapitulace stavby'!$C$82:$AQ$104</definedName>
    <definedName name="_xlnm.Print_Area" localSheetId="1">'SO 00 - Vedlejší a ostatn...'!$C$4:$J$76,'SO 00 - Vedlejší a ostatn...'!$C$82:$J$98,'SO 00 - Vedlejší a ostatn...'!$C$104:$K$137</definedName>
    <definedName name="_xlnm.Print_Area" localSheetId="2">'SO 01 - Jezový pilíř č. 1'!$C$4:$J$76,'SO 01 - Jezový pilíř č. 1'!$C$82:$J$106,'SO 01 - Jezový pilíř č. 1'!$C$112:$K$209</definedName>
    <definedName name="_xlnm.Print_Area" localSheetId="3">'SO 02 - Jezový pilíř č. 2'!$C$4:$J$76,'SO 02 - Jezový pilíř č. 2'!$C$82:$J$109,'SO 02 - Jezový pilíř č. 2'!$C$115:$K$260</definedName>
    <definedName name="_xlnm.Print_Area" localSheetId="4">'SO 03 - Jezový pilíř č. 3'!$C$4:$J$76,'SO 03 - Jezový pilíř č. 3'!$C$82:$J$109,'SO 03 - Jezový pilíř č. 3'!$C$115:$K$259</definedName>
    <definedName name="_xlnm.Print_Area" localSheetId="5">'SO 04 - Jezový pilíř č. 4'!$C$4:$J$76,'SO 04 - Jezový pilíř č. 4'!$C$82:$J$109,'SO 04 - Jezový pilíř č. 4'!$C$115:$K$263</definedName>
    <definedName name="_xlnm.Print_Area" localSheetId="6">'SO 05 - Nadzemní objekt s...'!$C$4:$J$76,'SO 05 - Nadzemní objekt s...'!$C$82:$J$107,'SO 05 - Nadzemní objekt s...'!$C$113:$K$171</definedName>
    <definedName name="_xlnm.Print_Area" localSheetId="7">'SO 06 - Pravé jezové těleso'!$C$4:$J$76,'SO 06 - Pravé jezové těleso'!$C$82:$J$112,'SO 06 - Pravé jezové těleso'!$C$118:$K$288</definedName>
    <definedName name="_xlnm.Print_Area" localSheetId="8">'SO 07 - Levé jezové těleso'!$C$4:$J$76,'SO 07 - Levé jezové těleso'!$C$82:$J$112,'SO 07 - Levé jezové těleso'!$C$118:$K$277</definedName>
    <definedName name="_xlnm.Print_Area" localSheetId="9">'SO 08 - Vorová propust'!$C$4:$J$76,'SO 08 - Vorová propust'!$C$82:$J$112,'SO 08 - Vorová propust'!$C$118:$K$275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275" i="10"/>
  <c r="BH275" i="10"/>
  <c r="BG275" i="10"/>
  <c r="BF275" i="10"/>
  <c r="T275" i="10"/>
  <c r="R275" i="10"/>
  <c r="P275" i="10"/>
  <c r="BI272" i="10"/>
  <c r="BH272" i="10"/>
  <c r="BG272" i="10"/>
  <c r="BF272" i="10"/>
  <c r="T272" i="10"/>
  <c r="R272" i="10"/>
  <c r="P272" i="10"/>
  <c r="BI265" i="10"/>
  <c r="BH265" i="10"/>
  <c r="BG265" i="10"/>
  <c r="BF265" i="10"/>
  <c r="T265" i="10"/>
  <c r="R265" i="10"/>
  <c r="P265" i="10"/>
  <c r="BI252" i="10"/>
  <c r="BH252" i="10"/>
  <c r="BG252" i="10"/>
  <c r="BF252" i="10"/>
  <c r="T252" i="10"/>
  <c r="R252" i="10"/>
  <c r="P252" i="10"/>
  <c r="BI251" i="10"/>
  <c r="BH251" i="10"/>
  <c r="BG251" i="10"/>
  <c r="BF251" i="10"/>
  <c r="T251" i="10"/>
  <c r="R251" i="10"/>
  <c r="P251" i="10"/>
  <c r="BI249" i="10"/>
  <c r="BH249" i="10"/>
  <c r="BG249" i="10"/>
  <c r="BF249" i="10"/>
  <c r="T249" i="10"/>
  <c r="R249" i="10"/>
  <c r="P249" i="10"/>
  <c r="BI246" i="10"/>
  <c r="BH246" i="10"/>
  <c r="BG246" i="10"/>
  <c r="BF246" i="10"/>
  <c r="T246" i="10"/>
  <c r="R246" i="10"/>
  <c r="P246" i="10"/>
  <c r="BI245" i="10"/>
  <c r="BH245" i="10"/>
  <c r="BG245" i="10"/>
  <c r="BF245" i="10"/>
  <c r="T245" i="10"/>
  <c r="R245" i="10"/>
  <c r="P245" i="10"/>
  <c r="BI243" i="10"/>
  <c r="BH243" i="10"/>
  <c r="BG243" i="10"/>
  <c r="BF243" i="10"/>
  <c r="T243" i="10"/>
  <c r="R243" i="10"/>
  <c r="P243" i="10"/>
  <c r="BI242" i="10"/>
  <c r="BH242" i="10"/>
  <c r="BG242" i="10"/>
  <c r="BF242" i="10"/>
  <c r="T242" i="10"/>
  <c r="R242" i="10"/>
  <c r="P242" i="10"/>
  <c r="BI241" i="10"/>
  <c r="BH241" i="10"/>
  <c r="BG241" i="10"/>
  <c r="BF241" i="10"/>
  <c r="T241" i="10"/>
  <c r="R241" i="10"/>
  <c r="P241" i="10"/>
  <c r="BI240" i="10"/>
  <c r="BH240" i="10"/>
  <c r="BG240" i="10"/>
  <c r="BF240" i="10"/>
  <c r="T240" i="10"/>
  <c r="R240" i="10"/>
  <c r="P240" i="10"/>
  <c r="BI239" i="10"/>
  <c r="BH239" i="10"/>
  <c r="BG239" i="10"/>
  <c r="BF239" i="10"/>
  <c r="T239" i="10"/>
  <c r="R239" i="10"/>
  <c r="P239" i="10"/>
  <c r="BI236" i="10"/>
  <c r="BH236" i="10"/>
  <c r="BG236" i="10"/>
  <c r="BF236" i="10"/>
  <c r="T236" i="10"/>
  <c r="R236" i="10"/>
  <c r="P236" i="10"/>
  <c r="BI233" i="10"/>
  <c r="BH233" i="10"/>
  <c r="BG233" i="10"/>
  <c r="BF233" i="10"/>
  <c r="T233" i="10"/>
  <c r="R233" i="10"/>
  <c r="P233" i="10"/>
  <c r="BI232" i="10"/>
  <c r="BH232" i="10"/>
  <c r="BG232" i="10"/>
  <c r="BF232" i="10"/>
  <c r="T232" i="10"/>
  <c r="R232" i="10"/>
  <c r="P232" i="10"/>
  <c r="BI230" i="10"/>
  <c r="BH230" i="10"/>
  <c r="BG230" i="10"/>
  <c r="BF230" i="10"/>
  <c r="T230" i="10"/>
  <c r="R230" i="10"/>
  <c r="P230" i="10"/>
  <c r="BI226" i="10"/>
  <c r="BH226" i="10"/>
  <c r="BG226" i="10"/>
  <c r="BF226" i="10"/>
  <c r="T226" i="10"/>
  <c r="R226" i="10"/>
  <c r="P226" i="10"/>
  <c r="BI222" i="10"/>
  <c r="BH222" i="10"/>
  <c r="BG222" i="10"/>
  <c r="BF222" i="10"/>
  <c r="T222" i="10"/>
  <c r="R222" i="10"/>
  <c r="P222" i="10"/>
  <c r="BI220" i="10"/>
  <c r="BH220" i="10"/>
  <c r="BG220" i="10"/>
  <c r="BF220" i="10"/>
  <c r="T220" i="10"/>
  <c r="R220" i="10"/>
  <c r="P220" i="10"/>
  <c r="BI209" i="10"/>
  <c r="BH209" i="10"/>
  <c r="BG209" i="10"/>
  <c r="BF209" i="10"/>
  <c r="T209" i="10"/>
  <c r="R209" i="10"/>
  <c r="P209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5" i="10"/>
  <c r="BH195" i="10"/>
  <c r="BG195" i="10"/>
  <c r="BF195" i="10"/>
  <c r="T195" i="10"/>
  <c r="R195" i="10"/>
  <c r="P195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T168" i="10" s="1"/>
  <c r="R169" i="10"/>
  <c r="R168" i="10" s="1"/>
  <c r="P169" i="10"/>
  <c r="P168" i="10" s="1"/>
  <c r="BI164" i="10"/>
  <c r="BH164" i="10"/>
  <c r="BG164" i="10"/>
  <c r="BF164" i="10"/>
  <c r="T164" i="10"/>
  <c r="R164" i="10"/>
  <c r="P164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T153" i="10" s="1"/>
  <c r="R154" i="10"/>
  <c r="R153" i="10" s="1"/>
  <c r="P154" i="10"/>
  <c r="P153" i="10" s="1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39" i="10"/>
  <c r="BH139" i="10"/>
  <c r="BG139" i="10"/>
  <c r="BF139" i="10"/>
  <c r="T139" i="10"/>
  <c r="R139" i="10"/>
  <c r="P139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J128" i="10"/>
  <c r="J127" i="10"/>
  <c r="F125" i="10"/>
  <c r="E123" i="10"/>
  <c r="J92" i="10"/>
  <c r="J91" i="10"/>
  <c r="F89" i="10"/>
  <c r="E87" i="10"/>
  <c r="J18" i="10"/>
  <c r="E18" i="10"/>
  <c r="F128" i="10" s="1"/>
  <c r="J17" i="10"/>
  <c r="J15" i="10"/>
  <c r="E15" i="10"/>
  <c r="F127" i="10" s="1"/>
  <c r="J14" i="10"/>
  <c r="J12" i="10"/>
  <c r="J125" i="10" s="1"/>
  <c r="E7" i="10"/>
  <c r="E121" i="10" s="1"/>
  <c r="J37" i="9"/>
  <c r="J36" i="9"/>
  <c r="AY102" i="1" s="1"/>
  <c r="J35" i="9"/>
  <c r="AX102" i="1" s="1"/>
  <c r="BI277" i="9"/>
  <c r="BH277" i="9"/>
  <c r="BG277" i="9"/>
  <c r="BF277" i="9"/>
  <c r="T277" i="9"/>
  <c r="R277" i="9"/>
  <c r="P277" i="9"/>
  <c r="BI274" i="9"/>
  <c r="BH274" i="9"/>
  <c r="BG274" i="9"/>
  <c r="BF274" i="9"/>
  <c r="T274" i="9"/>
  <c r="R274" i="9"/>
  <c r="P274" i="9"/>
  <c r="BI266" i="9"/>
  <c r="BH266" i="9"/>
  <c r="BG266" i="9"/>
  <c r="BF266" i="9"/>
  <c r="T266" i="9"/>
  <c r="R266" i="9"/>
  <c r="P266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7" i="9"/>
  <c r="BH237" i="9"/>
  <c r="BG237" i="9"/>
  <c r="BF237" i="9"/>
  <c r="T237" i="9"/>
  <c r="R237" i="9"/>
  <c r="P237" i="9"/>
  <c r="BI234" i="9"/>
  <c r="BH234" i="9"/>
  <c r="BG234" i="9"/>
  <c r="BF234" i="9"/>
  <c r="T234" i="9"/>
  <c r="R234" i="9"/>
  <c r="P234" i="9"/>
  <c r="BI233" i="9"/>
  <c r="BH233" i="9"/>
  <c r="BG233" i="9"/>
  <c r="BF233" i="9"/>
  <c r="T233" i="9"/>
  <c r="R233" i="9"/>
  <c r="P233" i="9"/>
  <c r="BI231" i="9"/>
  <c r="BH231" i="9"/>
  <c r="BG231" i="9"/>
  <c r="BF231" i="9"/>
  <c r="T231" i="9"/>
  <c r="R231" i="9"/>
  <c r="P231" i="9"/>
  <c r="BI227" i="9"/>
  <c r="BH227" i="9"/>
  <c r="BG227" i="9"/>
  <c r="BF227" i="9"/>
  <c r="T227" i="9"/>
  <c r="R227" i="9"/>
  <c r="P227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88" i="9"/>
  <c r="BH188" i="9"/>
  <c r="BG188" i="9"/>
  <c r="BF188" i="9"/>
  <c r="T188" i="9"/>
  <c r="R188" i="9"/>
  <c r="P188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T165" i="9" s="1"/>
  <c r="R166" i="9"/>
  <c r="R165" i="9" s="1"/>
  <c r="P166" i="9"/>
  <c r="P165" i="9" s="1"/>
  <c r="BI161" i="9"/>
  <c r="BH161" i="9"/>
  <c r="BG161" i="9"/>
  <c r="BF161" i="9"/>
  <c r="T161" i="9"/>
  <c r="R161" i="9"/>
  <c r="P161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T150" i="9" s="1"/>
  <c r="R151" i="9"/>
  <c r="R150" i="9" s="1"/>
  <c r="P151" i="9"/>
  <c r="P150" i="9" s="1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J128" i="9"/>
  <c r="J127" i="9"/>
  <c r="F125" i="9"/>
  <c r="E123" i="9"/>
  <c r="J92" i="9"/>
  <c r="J91" i="9"/>
  <c r="F89" i="9"/>
  <c r="E87" i="9"/>
  <c r="J18" i="9"/>
  <c r="E18" i="9"/>
  <c r="F128" i="9" s="1"/>
  <c r="J17" i="9"/>
  <c r="J15" i="9"/>
  <c r="E15" i="9"/>
  <c r="F127" i="9" s="1"/>
  <c r="J14" i="9"/>
  <c r="J12" i="9"/>
  <c r="J89" i="9" s="1"/>
  <c r="E7" i="9"/>
  <c r="E121" i="9" s="1"/>
  <c r="J37" i="8"/>
  <c r="J36" i="8"/>
  <c r="AY101" i="1" s="1"/>
  <c r="J35" i="8"/>
  <c r="AX101" i="1"/>
  <c r="BI288" i="8"/>
  <c r="BH288" i="8"/>
  <c r="BG288" i="8"/>
  <c r="BF288" i="8"/>
  <c r="T288" i="8"/>
  <c r="R288" i="8"/>
  <c r="P288" i="8"/>
  <c r="BI285" i="8"/>
  <c r="BH285" i="8"/>
  <c r="BG285" i="8"/>
  <c r="BF285" i="8"/>
  <c r="T285" i="8"/>
  <c r="R285" i="8"/>
  <c r="P285" i="8"/>
  <c r="BI278" i="8"/>
  <c r="BH278" i="8"/>
  <c r="BG278" i="8"/>
  <c r="BF278" i="8"/>
  <c r="T278" i="8"/>
  <c r="R278" i="8"/>
  <c r="P278" i="8"/>
  <c r="BI265" i="8"/>
  <c r="BH265" i="8"/>
  <c r="BG265" i="8"/>
  <c r="BF265" i="8"/>
  <c r="T265" i="8"/>
  <c r="R265" i="8"/>
  <c r="P265" i="8"/>
  <c r="BI264" i="8"/>
  <c r="BH264" i="8"/>
  <c r="BG264" i="8"/>
  <c r="BF264" i="8"/>
  <c r="T264" i="8"/>
  <c r="R264" i="8"/>
  <c r="P264" i="8"/>
  <c r="BI262" i="8"/>
  <c r="BH262" i="8"/>
  <c r="BG262" i="8"/>
  <c r="BF262" i="8"/>
  <c r="T262" i="8"/>
  <c r="R262" i="8"/>
  <c r="P262" i="8"/>
  <c r="BI259" i="8"/>
  <c r="BH259" i="8"/>
  <c r="BG259" i="8"/>
  <c r="BF259" i="8"/>
  <c r="T259" i="8"/>
  <c r="R259" i="8"/>
  <c r="P259" i="8"/>
  <c r="BI258" i="8"/>
  <c r="BH258" i="8"/>
  <c r="BG258" i="8"/>
  <c r="BF258" i="8"/>
  <c r="T258" i="8"/>
  <c r="R258" i="8"/>
  <c r="P258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49" i="8"/>
  <c r="BH249" i="8"/>
  <c r="BG249" i="8"/>
  <c r="BF249" i="8"/>
  <c r="T249" i="8"/>
  <c r="R249" i="8"/>
  <c r="P249" i="8"/>
  <c r="BI246" i="8"/>
  <c r="BH246" i="8"/>
  <c r="BG246" i="8"/>
  <c r="BF246" i="8"/>
  <c r="T246" i="8"/>
  <c r="R246" i="8"/>
  <c r="P246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39" i="8"/>
  <c r="BH239" i="8"/>
  <c r="BG239" i="8"/>
  <c r="BF239" i="8"/>
  <c r="T239" i="8"/>
  <c r="R239" i="8"/>
  <c r="P239" i="8"/>
  <c r="BI235" i="8"/>
  <c r="BH235" i="8"/>
  <c r="BG235" i="8"/>
  <c r="BF235" i="8"/>
  <c r="T235" i="8"/>
  <c r="R235" i="8"/>
  <c r="P235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14" i="8"/>
  <c r="BH214" i="8"/>
  <c r="BG214" i="8"/>
  <c r="BF214" i="8"/>
  <c r="T214" i="8"/>
  <c r="R214" i="8"/>
  <c r="P214" i="8"/>
  <c r="BI212" i="8"/>
  <c r="BH212" i="8"/>
  <c r="BG212" i="8"/>
  <c r="BF212" i="8"/>
  <c r="T212" i="8"/>
  <c r="R212" i="8"/>
  <c r="P212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8" i="8"/>
  <c r="BH198" i="8"/>
  <c r="BG198" i="8"/>
  <c r="BF198" i="8"/>
  <c r="T198" i="8"/>
  <c r="R198" i="8"/>
  <c r="P198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1" i="8"/>
  <c r="BH191" i="8"/>
  <c r="BG191" i="8"/>
  <c r="BF191" i="8"/>
  <c r="T191" i="8"/>
  <c r="R191" i="8"/>
  <c r="P191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69" i="8"/>
  <c r="BH169" i="8"/>
  <c r="BG169" i="8"/>
  <c r="BF169" i="8"/>
  <c r="T169" i="8"/>
  <c r="T168" i="8" s="1"/>
  <c r="R169" i="8"/>
  <c r="R168" i="8" s="1"/>
  <c r="P169" i="8"/>
  <c r="P168" i="8" s="1"/>
  <c r="BI164" i="8"/>
  <c r="BH164" i="8"/>
  <c r="BG164" i="8"/>
  <c r="BF164" i="8"/>
  <c r="T164" i="8"/>
  <c r="R164" i="8"/>
  <c r="P164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T153" i="8" s="1"/>
  <c r="R154" i="8"/>
  <c r="R153" i="8" s="1"/>
  <c r="P154" i="8"/>
  <c r="P153" i="8" s="1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3" i="8"/>
  <c r="BH143" i="8"/>
  <c r="BG143" i="8"/>
  <c r="BF143" i="8"/>
  <c r="T143" i="8"/>
  <c r="R143" i="8"/>
  <c r="P143" i="8"/>
  <c r="BI139" i="8"/>
  <c r="BH139" i="8"/>
  <c r="BG139" i="8"/>
  <c r="BF139" i="8"/>
  <c r="T139" i="8"/>
  <c r="R139" i="8"/>
  <c r="P139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J128" i="8"/>
  <c r="J127" i="8"/>
  <c r="F125" i="8"/>
  <c r="E123" i="8"/>
  <c r="J92" i="8"/>
  <c r="J91" i="8"/>
  <c r="F89" i="8"/>
  <c r="E87" i="8"/>
  <c r="J18" i="8"/>
  <c r="E18" i="8"/>
  <c r="F128" i="8" s="1"/>
  <c r="J17" i="8"/>
  <c r="J15" i="8"/>
  <c r="E15" i="8"/>
  <c r="F127" i="8" s="1"/>
  <c r="J14" i="8"/>
  <c r="J12" i="8"/>
  <c r="J125" i="8" s="1"/>
  <c r="E7" i="8"/>
  <c r="E85" i="8" s="1"/>
  <c r="J37" i="7"/>
  <c r="J36" i="7"/>
  <c r="AY100" i="1" s="1"/>
  <c r="J35" i="7"/>
  <c r="AX100" i="1"/>
  <c r="BI168" i="7"/>
  <c r="BH168" i="7"/>
  <c r="BG168" i="7"/>
  <c r="BF168" i="7"/>
  <c r="T168" i="7"/>
  <c r="T167" i="7" s="1"/>
  <c r="T166" i="7" s="1"/>
  <c r="R168" i="7"/>
  <c r="R167" i="7" s="1"/>
  <c r="R166" i="7" s="1"/>
  <c r="P168" i="7"/>
  <c r="P167" i="7"/>
  <c r="P166" i="7"/>
  <c r="BI165" i="7"/>
  <c r="BH165" i="7"/>
  <c r="BG165" i="7"/>
  <c r="BF165" i="7"/>
  <c r="T165" i="7"/>
  <c r="T164" i="7"/>
  <c r="R165" i="7"/>
  <c r="R164" i="7"/>
  <c r="P165" i="7"/>
  <c r="P164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T134" i="7" s="1"/>
  <c r="R135" i="7"/>
  <c r="R134" i="7" s="1"/>
  <c r="P135" i="7"/>
  <c r="P134" i="7"/>
  <c r="BI133" i="7"/>
  <c r="BH133" i="7"/>
  <c r="BG133" i="7"/>
  <c r="BF133" i="7"/>
  <c r="T133" i="7"/>
  <c r="T132" i="7" s="1"/>
  <c r="R133" i="7"/>
  <c r="R132" i="7"/>
  <c r="P133" i="7"/>
  <c r="P132" i="7" s="1"/>
  <c r="BI129" i="7"/>
  <c r="BH129" i="7"/>
  <c r="BG129" i="7"/>
  <c r="BF129" i="7"/>
  <c r="T129" i="7"/>
  <c r="T128" i="7"/>
  <c r="R129" i="7"/>
  <c r="R128" i="7" s="1"/>
  <c r="P129" i="7"/>
  <c r="P128" i="7" s="1"/>
  <c r="J123" i="7"/>
  <c r="J122" i="7"/>
  <c r="F120" i="7"/>
  <c r="E118" i="7"/>
  <c r="J92" i="7"/>
  <c r="J91" i="7"/>
  <c r="F89" i="7"/>
  <c r="E87" i="7"/>
  <c r="J18" i="7"/>
  <c r="E18" i="7"/>
  <c r="F123" i="7"/>
  <c r="J17" i="7"/>
  <c r="J15" i="7"/>
  <c r="E15" i="7"/>
  <c r="F91" i="7"/>
  <c r="J14" i="7"/>
  <c r="J12" i="7"/>
  <c r="J89" i="7" s="1"/>
  <c r="E7" i="7"/>
  <c r="E116" i="7"/>
  <c r="J37" i="6"/>
  <c r="J36" i="6"/>
  <c r="AY99" i="1"/>
  <c r="J35" i="6"/>
  <c r="AX99" i="1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1" i="6"/>
  <c r="BH251" i="6"/>
  <c r="BG251" i="6"/>
  <c r="BF251" i="6"/>
  <c r="T251" i="6"/>
  <c r="R251" i="6"/>
  <c r="P251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T214" i="6"/>
  <c r="R215" i="6"/>
  <c r="R214" i="6" s="1"/>
  <c r="P215" i="6"/>
  <c r="P214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5" i="6"/>
  <c r="BH195" i="6"/>
  <c r="BG195" i="6"/>
  <c r="BF195" i="6"/>
  <c r="T195" i="6"/>
  <c r="R195" i="6"/>
  <c r="P195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1" i="6"/>
  <c r="BH141" i="6"/>
  <c r="BG141" i="6"/>
  <c r="BF141" i="6"/>
  <c r="T141" i="6"/>
  <c r="R141" i="6"/>
  <c r="P141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T130" i="6"/>
  <c r="R131" i="6"/>
  <c r="R130" i="6"/>
  <c r="P131" i="6"/>
  <c r="P130" i="6"/>
  <c r="J125" i="6"/>
  <c r="J124" i="6"/>
  <c r="F122" i="6"/>
  <c r="E120" i="6"/>
  <c r="J92" i="6"/>
  <c r="J91" i="6"/>
  <c r="F89" i="6"/>
  <c r="E87" i="6"/>
  <c r="J18" i="6"/>
  <c r="E18" i="6"/>
  <c r="F125" i="6" s="1"/>
  <c r="J17" i="6"/>
  <c r="J15" i="6"/>
  <c r="E15" i="6"/>
  <c r="F124" i="6" s="1"/>
  <c r="J14" i="6"/>
  <c r="J12" i="6"/>
  <c r="J89" i="6" s="1"/>
  <c r="E7" i="6"/>
  <c r="E85" i="6"/>
  <c r="J37" i="5"/>
  <c r="J36" i="5"/>
  <c r="AY98" i="1" s="1"/>
  <c r="J35" i="5"/>
  <c r="AX98" i="1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T210" i="5"/>
  <c r="R211" i="5"/>
  <c r="R210" i="5"/>
  <c r="P211" i="5"/>
  <c r="P210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T130" i="5"/>
  <c r="R131" i="5"/>
  <c r="R130" i="5" s="1"/>
  <c r="P131" i="5"/>
  <c r="P130" i="5"/>
  <c r="J125" i="5"/>
  <c r="J124" i="5"/>
  <c r="F122" i="5"/>
  <c r="E120" i="5"/>
  <c r="J92" i="5"/>
  <c r="J91" i="5"/>
  <c r="F89" i="5"/>
  <c r="E87" i="5"/>
  <c r="J18" i="5"/>
  <c r="E18" i="5"/>
  <c r="F125" i="5"/>
  <c r="J17" i="5"/>
  <c r="J15" i="5"/>
  <c r="E15" i="5"/>
  <c r="F91" i="5"/>
  <c r="J14" i="5"/>
  <c r="J12" i="5"/>
  <c r="J122" i="5" s="1"/>
  <c r="E7" i="5"/>
  <c r="E118" i="5"/>
  <c r="J37" i="4"/>
  <c r="J36" i="4"/>
  <c r="AY97" i="1"/>
  <c r="J35" i="4"/>
  <c r="AX97" i="1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T211" i="4" s="1"/>
  <c r="R212" i="4"/>
  <c r="R211" i="4" s="1"/>
  <c r="P212" i="4"/>
  <c r="P211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T130" i="4"/>
  <c r="R131" i="4"/>
  <c r="R130" i="4" s="1"/>
  <c r="P131" i="4"/>
  <c r="P130" i="4" s="1"/>
  <c r="J125" i="4"/>
  <c r="J124" i="4"/>
  <c r="F122" i="4"/>
  <c r="E120" i="4"/>
  <c r="J92" i="4"/>
  <c r="J91" i="4"/>
  <c r="F89" i="4"/>
  <c r="E87" i="4"/>
  <c r="J18" i="4"/>
  <c r="E18" i="4"/>
  <c r="F92" i="4"/>
  <c r="J17" i="4"/>
  <c r="J15" i="4"/>
  <c r="E15" i="4"/>
  <c r="F124" i="4"/>
  <c r="J14" i="4"/>
  <c r="J12" i="4"/>
  <c r="J89" i="4" s="1"/>
  <c r="E7" i="4"/>
  <c r="E85" i="4" s="1"/>
  <c r="J37" i="3"/>
  <c r="J36" i="3"/>
  <c r="AY96" i="1"/>
  <c r="J35" i="3"/>
  <c r="AX96" i="1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T191" i="3" s="1"/>
  <c r="R192" i="3"/>
  <c r="R191" i="3" s="1"/>
  <c r="P192" i="3"/>
  <c r="P191" i="3" s="1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J122" i="3"/>
  <c r="J121" i="3"/>
  <c r="F119" i="3"/>
  <c r="E117" i="3"/>
  <c r="J92" i="3"/>
  <c r="J91" i="3"/>
  <c r="F89" i="3"/>
  <c r="E87" i="3"/>
  <c r="J18" i="3"/>
  <c r="E18" i="3"/>
  <c r="F122" i="3" s="1"/>
  <c r="J17" i="3"/>
  <c r="J15" i="3"/>
  <c r="E15" i="3"/>
  <c r="F91" i="3" s="1"/>
  <c r="J14" i="3"/>
  <c r="J12" i="3"/>
  <c r="J89" i="3"/>
  <c r="E7" i="3"/>
  <c r="E115" i="3"/>
  <c r="J37" i="2"/>
  <c r="J36" i="2"/>
  <c r="AY95" i="1" s="1"/>
  <c r="J35" i="2"/>
  <c r="AX95" i="1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J114" i="2"/>
  <c r="J113" i="2"/>
  <c r="F111" i="2"/>
  <c r="E109" i="2"/>
  <c r="J92" i="2"/>
  <c r="J91" i="2"/>
  <c r="F89" i="2"/>
  <c r="E87" i="2"/>
  <c r="J18" i="2"/>
  <c r="E18" i="2"/>
  <c r="F114" i="2"/>
  <c r="J17" i="2"/>
  <c r="J15" i="2"/>
  <c r="E15" i="2"/>
  <c r="F91" i="2"/>
  <c r="J14" i="2"/>
  <c r="J12" i="2"/>
  <c r="J89" i="2" s="1"/>
  <c r="E7" i="2"/>
  <c r="E107" i="2" s="1"/>
  <c r="L90" i="1"/>
  <c r="AM90" i="1"/>
  <c r="AM89" i="1"/>
  <c r="L89" i="1"/>
  <c r="AM87" i="1"/>
  <c r="L87" i="1"/>
  <c r="L85" i="1"/>
  <c r="L84" i="1"/>
  <c r="J265" i="10"/>
  <c r="J252" i="10"/>
  <c r="J251" i="10"/>
  <c r="BK245" i="10"/>
  <c r="J242" i="10"/>
  <c r="J241" i="10"/>
  <c r="BK240" i="10"/>
  <c r="BK239" i="10"/>
  <c r="J233" i="10"/>
  <c r="BK222" i="10"/>
  <c r="BK209" i="10"/>
  <c r="BK197" i="10"/>
  <c r="J195" i="10"/>
  <c r="J192" i="10"/>
  <c r="BK191" i="10"/>
  <c r="J187" i="10"/>
  <c r="BK183" i="10"/>
  <c r="J181" i="10"/>
  <c r="BK169" i="10"/>
  <c r="J159" i="10"/>
  <c r="BK156" i="10"/>
  <c r="J150" i="10"/>
  <c r="J266" i="9"/>
  <c r="BK253" i="9"/>
  <c r="J240" i="9"/>
  <c r="J221" i="9"/>
  <c r="J197" i="9"/>
  <c r="BK193" i="9"/>
  <c r="J188" i="9"/>
  <c r="BK175" i="9"/>
  <c r="BK134" i="9"/>
  <c r="BK265" i="8"/>
  <c r="BK259" i="8"/>
  <c r="BK256" i="8"/>
  <c r="BK195" i="8"/>
  <c r="J178" i="8"/>
  <c r="J154" i="8"/>
  <c r="J150" i="8"/>
  <c r="BK159" i="7"/>
  <c r="J142" i="7"/>
  <c r="BK139" i="7"/>
  <c r="BK133" i="7"/>
  <c r="J255" i="6"/>
  <c r="J247" i="6"/>
  <c r="BK241" i="6"/>
  <c r="BK240" i="6"/>
  <c r="J238" i="6"/>
  <c r="J226" i="6"/>
  <c r="J224" i="6"/>
  <c r="J219" i="6"/>
  <c r="BK218" i="6"/>
  <c r="J202" i="6"/>
  <c r="BK183" i="6"/>
  <c r="BK176" i="6"/>
  <c r="J141" i="6"/>
  <c r="J131" i="6"/>
  <c r="BK259" i="5"/>
  <c r="J257" i="5"/>
  <c r="BK252" i="5"/>
  <c r="J240" i="5"/>
  <c r="BK239" i="5"/>
  <c r="BK237" i="5"/>
  <c r="BK220" i="5"/>
  <c r="BK215" i="5"/>
  <c r="BK203" i="5"/>
  <c r="BK198" i="5"/>
  <c r="J191" i="5"/>
  <c r="BK183" i="5"/>
  <c r="BK177" i="5"/>
  <c r="J175" i="5"/>
  <c r="BK173" i="5"/>
  <c r="J167" i="5"/>
  <c r="J148" i="5"/>
  <c r="J147" i="5"/>
  <c r="J135" i="5"/>
  <c r="BK259" i="4"/>
  <c r="J252" i="4"/>
  <c r="J248" i="4"/>
  <c r="J240" i="4"/>
  <c r="J237" i="4"/>
  <c r="J230" i="4"/>
  <c r="BK228" i="4"/>
  <c r="J226" i="4"/>
  <c r="J225" i="4"/>
  <c r="BK216" i="4"/>
  <c r="BK215" i="4"/>
  <c r="BK206" i="4"/>
  <c r="BK196" i="4"/>
  <c r="J180" i="4"/>
  <c r="J177" i="4"/>
  <c r="BK174" i="4"/>
  <c r="BK148" i="4"/>
  <c r="BK147" i="4"/>
  <c r="J146" i="4"/>
  <c r="J196" i="3"/>
  <c r="J195" i="3"/>
  <c r="BK186" i="3"/>
  <c r="J130" i="2"/>
  <c r="BK124" i="2"/>
  <c r="BK275" i="10"/>
  <c r="BK272" i="10"/>
  <c r="BK265" i="10"/>
  <c r="BK249" i="10"/>
  <c r="J246" i="10"/>
  <c r="J243" i="10"/>
  <c r="BK242" i="10"/>
  <c r="BK236" i="10"/>
  <c r="BK233" i="10"/>
  <c r="J220" i="10"/>
  <c r="BK195" i="10"/>
  <c r="BK187" i="10"/>
  <c r="J178" i="10"/>
  <c r="J172" i="10"/>
  <c r="J154" i="10"/>
  <c r="BK135" i="10"/>
  <c r="J274" i="9"/>
  <c r="BK250" i="9"/>
  <c r="BK247" i="9"/>
  <c r="J246" i="9"/>
  <c r="BK237" i="9"/>
  <c r="J233" i="9"/>
  <c r="J231" i="9"/>
  <c r="J166" i="9"/>
  <c r="BK161" i="9"/>
  <c r="J151" i="9"/>
  <c r="BK147" i="9"/>
  <c r="BK144" i="9"/>
  <c r="J139" i="9"/>
  <c r="J135" i="9"/>
  <c r="BK288" i="8"/>
  <c r="J288" i="8"/>
  <c r="BK278" i="8"/>
  <c r="J256" i="8"/>
  <c r="J255" i="8"/>
  <c r="J249" i="8"/>
  <c r="BK246" i="8"/>
  <c r="BK235" i="8"/>
  <c r="J212" i="8"/>
  <c r="BK196" i="8"/>
  <c r="BK183" i="8"/>
  <c r="BK175" i="8"/>
  <c r="BK156" i="8"/>
  <c r="BK154" i="8"/>
  <c r="J135" i="8"/>
  <c r="J168" i="7"/>
  <c r="BK156" i="7"/>
  <c r="BK135" i="7"/>
  <c r="J133" i="7"/>
  <c r="J262" i="6"/>
  <c r="BK257" i="6"/>
  <c r="J256" i="6"/>
  <c r="J251" i="6"/>
  <c r="BK244" i="6"/>
  <c r="BK243" i="6"/>
  <c r="BK237" i="6"/>
  <c r="BK231" i="6"/>
  <c r="J230" i="6"/>
  <c r="J209" i="6"/>
  <c r="BK199" i="6"/>
  <c r="BK188" i="6"/>
  <c r="J186" i="6"/>
  <c r="BK178" i="6"/>
  <c r="BK169" i="6"/>
  <c r="BK258" i="5"/>
  <c r="BK257" i="5"/>
  <c r="BK253" i="5"/>
  <c r="J251" i="5"/>
  <c r="BK233" i="5"/>
  <c r="BK228" i="5"/>
  <c r="BK227" i="5"/>
  <c r="BK222" i="5"/>
  <c r="J202" i="5"/>
  <c r="BK195" i="5"/>
  <c r="J182" i="5"/>
  <c r="J180" i="5"/>
  <c r="J174" i="5"/>
  <c r="BK148" i="5"/>
  <c r="J140" i="5"/>
  <c r="J258" i="4"/>
  <c r="J253" i="4"/>
  <c r="BK248" i="4"/>
  <c r="J244" i="4"/>
  <c r="BK241" i="4"/>
  <c r="BK226" i="4"/>
  <c r="BK221" i="4"/>
  <c r="BK212" i="4"/>
  <c r="J203" i="4"/>
  <c r="J183" i="4"/>
  <c r="BK182" i="4"/>
  <c r="BK180" i="4"/>
  <c r="J175" i="4"/>
  <c r="BK173" i="4"/>
  <c r="BK168" i="4"/>
  <c r="J150" i="4"/>
  <c r="BK209" i="3"/>
  <c r="BK201" i="3"/>
  <c r="J186" i="3"/>
  <c r="J172" i="3"/>
  <c r="J166" i="3"/>
  <c r="J141" i="3"/>
  <c r="BK128" i="3"/>
  <c r="J133" i="2"/>
  <c r="BK127" i="2"/>
  <c r="AS94" i="1"/>
  <c r="BK251" i="10"/>
  <c r="J236" i="10"/>
  <c r="BK232" i="10"/>
  <c r="J230" i="10"/>
  <c r="BK198" i="10"/>
  <c r="BK185" i="10"/>
  <c r="BK181" i="10"/>
  <c r="BK178" i="10"/>
  <c r="BK159" i="10"/>
  <c r="J156" i="10"/>
  <c r="BK147" i="10"/>
  <c r="J134" i="10"/>
  <c r="BK274" i="9"/>
  <c r="BK244" i="9"/>
  <c r="BK243" i="9"/>
  <c r="J242" i="9"/>
  <c r="J241" i="9"/>
  <c r="BK234" i="9"/>
  <c r="J223" i="9"/>
  <c r="J195" i="9"/>
  <c r="BK180" i="9"/>
  <c r="J178" i="9"/>
  <c r="BK172" i="9"/>
  <c r="BK154" i="9"/>
  <c r="J153" i="9"/>
  <c r="BK151" i="9"/>
  <c r="J147" i="9"/>
  <c r="J143" i="9"/>
  <c r="J278" i="8"/>
  <c r="BK249" i="8"/>
  <c r="J246" i="8"/>
  <c r="J239" i="8"/>
  <c r="J225" i="8"/>
  <c r="J214" i="8"/>
  <c r="J202" i="8"/>
  <c r="J198" i="8"/>
  <c r="J196" i="8"/>
  <c r="J195" i="8"/>
  <c r="J185" i="8"/>
  <c r="BK178" i="8"/>
  <c r="BK172" i="8"/>
  <c r="J169" i="8"/>
  <c r="J157" i="8"/>
  <c r="BK143" i="8"/>
  <c r="BK165" i="7"/>
  <c r="J151" i="7"/>
  <c r="BK256" i="6"/>
  <c r="BK248" i="6"/>
  <c r="J240" i="6"/>
  <c r="BK238" i="6"/>
  <c r="BK232" i="6"/>
  <c r="J231" i="6"/>
  <c r="BK224" i="6"/>
  <c r="J218" i="6"/>
  <c r="BK207" i="6"/>
  <c r="J199" i="6"/>
  <c r="BK174" i="6"/>
  <c r="J168" i="6"/>
  <c r="BK151" i="6"/>
  <c r="J149" i="6"/>
  <c r="BK135" i="6"/>
  <c r="BK247" i="5"/>
  <c r="BK244" i="5"/>
  <c r="BK243" i="5"/>
  <c r="BK240" i="5"/>
  <c r="J234" i="5"/>
  <c r="BK226" i="5"/>
  <c r="BK225" i="5"/>
  <c r="J224" i="5"/>
  <c r="J214" i="5"/>
  <c r="BK211" i="5"/>
  <c r="BK205" i="5"/>
  <c r="J177" i="5"/>
  <c r="BK174" i="5"/>
  <c r="J150" i="5"/>
  <c r="BK135" i="5"/>
  <c r="BK131" i="5"/>
  <c r="BK254" i="4"/>
  <c r="BK245" i="4"/>
  <c r="BK244" i="4"/>
  <c r="J238" i="4"/>
  <c r="J235" i="4"/>
  <c r="BK234" i="4"/>
  <c r="BK227" i="4"/>
  <c r="BK223" i="4"/>
  <c r="J217" i="4"/>
  <c r="J206" i="4"/>
  <c r="BK203" i="4"/>
  <c r="J199" i="4"/>
  <c r="BK192" i="4"/>
  <c r="BK183" i="4"/>
  <c r="BK175" i="4"/>
  <c r="J173" i="4"/>
  <c r="J167" i="4"/>
  <c r="J148" i="4"/>
  <c r="BK146" i="4"/>
  <c r="J131" i="4"/>
  <c r="BK196" i="3"/>
  <c r="J184" i="3"/>
  <c r="BK178" i="3"/>
  <c r="BK172" i="3"/>
  <c r="BK171" i="3"/>
  <c r="J165" i="3"/>
  <c r="BK143" i="3"/>
  <c r="J142" i="3"/>
  <c r="BK141" i="3"/>
  <c r="J136" i="3"/>
  <c r="BK132" i="3"/>
  <c r="J127" i="2"/>
  <c r="BK120" i="2"/>
  <c r="BK119" i="2"/>
  <c r="J275" i="10"/>
  <c r="J272" i="10"/>
  <c r="BK252" i="10"/>
  <c r="BK246" i="10"/>
  <c r="J245" i="10"/>
  <c r="BK243" i="10"/>
  <c r="BK241" i="10"/>
  <c r="J240" i="10"/>
  <c r="J239" i="10"/>
  <c r="J232" i="10"/>
  <c r="BK226" i="10"/>
  <c r="J222" i="10"/>
  <c r="J209" i="10"/>
  <c r="J198" i="10"/>
  <c r="BK193" i="10"/>
  <c r="J191" i="10"/>
  <c r="J183" i="10"/>
  <c r="BK175" i="10"/>
  <c r="BK164" i="10"/>
  <c r="BK157" i="10"/>
  <c r="BK143" i="10"/>
  <c r="BK139" i="10"/>
  <c r="BK227" i="9"/>
  <c r="J210" i="9"/>
  <c r="BK197" i="9"/>
  <c r="BK182" i="9"/>
  <c r="J161" i="9"/>
  <c r="BK264" i="8"/>
  <c r="J262" i="8"/>
  <c r="J258" i="8"/>
  <c r="BK254" i="8"/>
  <c r="J253" i="8"/>
  <c r="BK243" i="8"/>
  <c r="BK239" i="8"/>
  <c r="BK227" i="8"/>
  <c r="J181" i="8"/>
  <c r="J159" i="8"/>
  <c r="J156" i="8"/>
  <c r="BK135" i="8"/>
  <c r="BK168" i="7"/>
  <c r="J129" i="7"/>
  <c r="BK261" i="6"/>
  <c r="J259" i="6"/>
  <c r="BK247" i="6"/>
  <c r="J241" i="6"/>
  <c r="J229" i="6"/>
  <c r="BK226" i="6"/>
  <c r="J215" i="6"/>
  <c r="J207" i="6"/>
  <c r="J176" i="6"/>
  <c r="BK175" i="6"/>
  <c r="J169" i="6"/>
  <c r="BK168" i="6"/>
  <c r="J151" i="6"/>
  <c r="BK147" i="6"/>
  <c r="J135" i="6"/>
  <c r="J259" i="5"/>
  <c r="J258" i="5"/>
  <c r="J255" i="5"/>
  <c r="J253" i="5"/>
  <c r="J252" i="5"/>
  <c r="BK251" i="5"/>
  <c r="J244" i="5"/>
  <c r="J243" i="5"/>
  <c r="J237" i="5"/>
  <c r="BK236" i="5"/>
  <c r="BK229" i="5"/>
  <c r="J226" i="5"/>
  <c r="J216" i="5"/>
  <c r="BK214" i="5"/>
  <c r="J205" i="5"/>
  <c r="J198" i="5"/>
  <c r="BK191" i="5"/>
  <c r="BK175" i="5"/>
  <c r="J173" i="5"/>
  <c r="J168" i="5"/>
  <c r="BK150" i="5"/>
  <c r="BK146" i="5"/>
  <c r="BK260" i="4"/>
  <c r="J259" i="4"/>
  <c r="BK256" i="4"/>
  <c r="J254" i="4"/>
  <c r="J245" i="4"/>
  <c r="BK240" i="4"/>
  <c r="BK229" i="4"/>
  <c r="J223" i="4"/>
  <c r="BK217" i="4"/>
  <c r="J216" i="4"/>
  <c r="J212" i="4"/>
  <c r="BK204" i="4"/>
  <c r="J192" i="4"/>
  <c r="J174" i="4"/>
  <c r="BK167" i="4"/>
  <c r="BK140" i="4"/>
  <c r="BK135" i="4"/>
  <c r="BK208" i="3"/>
  <c r="J203" i="3"/>
  <c r="J183" i="3"/>
  <c r="J173" i="3"/>
  <c r="J171" i="3"/>
  <c r="BK166" i="3"/>
  <c r="BK165" i="3"/>
  <c r="BK148" i="3"/>
  <c r="J145" i="3"/>
  <c r="J143" i="3"/>
  <c r="BK142" i="3"/>
  <c r="BK136" i="3"/>
  <c r="J132" i="3"/>
  <c r="BK133" i="2"/>
  <c r="J120" i="2"/>
  <c r="BK230" i="10"/>
  <c r="J226" i="10"/>
  <c r="BK220" i="10"/>
  <c r="J197" i="10"/>
  <c r="J193" i="10"/>
  <c r="BK192" i="10"/>
  <c r="J185" i="10"/>
  <c r="J175" i="10"/>
  <c r="BK172" i="10"/>
  <c r="J169" i="10"/>
  <c r="J157" i="10"/>
  <c r="BK223" i="9"/>
  <c r="BK210" i="9"/>
  <c r="BK192" i="9"/>
  <c r="J184" i="9"/>
  <c r="J180" i="9"/>
  <c r="BK178" i="9"/>
  <c r="J169" i="9"/>
  <c r="BK166" i="9"/>
  <c r="J154" i="9"/>
  <c r="BK135" i="9"/>
  <c r="BK262" i="8"/>
  <c r="J259" i="8"/>
  <c r="J254" i="8"/>
  <c r="BK231" i="8"/>
  <c r="J227" i="8"/>
  <c r="BK212" i="8"/>
  <c r="BK202" i="8"/>
  <c r="BK198" i="8"/>
  <c r="J191" i="8"/>
  <c r="BK157" i="8"/>
  <c r="BK139" i="8"/>
  <c r="BK157" i="7"/>
  <c r="BK151" i="7"/>
  <c r="BK147" i="7"/>
  <c r="BK141" i="7"/>
  <c r="J140" i="7"/>
  <c r="J135" i="7"/>
  <c r="BK129" i="7"/>
  <c r="BK262" i="6"/>
  <c r="J233" i="6"/>
  <c r="J228" i="6"/>
  <c r="J206" i="6"/>
  <c r="J195" i="6"/>
  <c r="BK186" i="6"/>
  <c r="BK255" i="5"/>
  <c r="J247" i="5"/>
  <c r="J239" i="5"/>
  <c r="BK234" i="5"/>
  <c r="J233" i="5"/>
  <c r="J229" i="5"/>
  <c r="J131" i="5"/>
  <c r="J182" i="4"/>
  <c r="J140" i="4"/>
  <c r="J135" i="4"/>
  <c r="BK207" i="3"/>
  <c r="BK195" i="3"/>
  <c r="BK173" i="3"/>
  <c r="J164" i="10"/>
  <c r="BK154" i="10"/>
  <c r="BK150" i="10"/>
  <c r="J147" i="10"/>
  <c r="J139" i="10"/>
  <c r="J277" i="9"/>
  <c r="J250" i="9"/>
  <c r="J247" i="9"/>
  <c r="BK246" i="9"/>
  <c r="J243" i="9"/>
  <c r="BK241" i="9"/>
  <c r="J237" i="9"/>
  <c r="BK233" i="9"/>
  <c r="BK231" i="9"/>
  <c r="BK221" i="9"/>
  <c r="BK208" i="9"/>
  <c r="J198" i="9"/>
  <c r="BK195" i="9"/>
  <c r="BK188" i="9"/>
  <c r="BK169" i="9"/>
  <c r="BK258" i="8"/>
  <c r="BK252" i="8"/>
  <c r="BK214" i="8"/>
  <c r="J200" i="8"/>
  <c r="BK187" i="8"/>
  <c r="BK159" i="8"/>
  <c r="BK150" i="8"/>
  <c r="J139" i="8"/>
  <c r="BK134" i="8"/>
  <c r="J165" i="7"/>
  <c r="BK259" i="6"/>
  <c r="J244" i="6"/>
  <c r="J243" i="6"/>
  <c r="J237" i="6"/>
  <c r="J232" i="6"/>
  <c r="BK230" i="6"/>
  <c r="BK229" i="6"/>
  <c r="BK220" i="6"/>
  <c r="BK215" i="6"/>
  <c r="BK185" i="6"/>
  <c r="J174" i="6"/>
  <c r="BK149" i="6"/>
  <c r="BK131" i="6"/>
  <c r="J236" i="5"/>
  <c r="J228" i="5"/>
  <c r="J227" i="5"/>
  <c r="J225" i="5"/>
  <c r="BK224" i="5"/>
  <c r="BK216" i="5"/>
  <c r="BK202" i="5"/>
  <c r="J183" i="5"/>
  <c r="BK168" i="5"/>
  <c r="BK167" i="5"/>
  <c r="BK147" i="5"/>
  <c r="J260" i="4"/>
  <c r="J256" i="4"/>
  <c r="BK253" i="4"/>
  <c r="J241" i="4"/>
  <c r="BK238" i="4"/>
  <c r="BK237" i="4"/>
  <c r="BK235" i="4"/>
  <c r="J234" i="4"/>
  <c r="J229" i="4"/>
  <c r="J228" i="4"/>
  <c r="J227" i="4"/>
  <c r="BK225" i="4"/>
  <c r="J221" i="4"/>
  <c r="J215" i="4"/>
  <c r="J204" i="4"/>
  <c r="BK199" i="4"/>
  <c r="BK185" i="4"/>
  <c r="BK177" i="4"/>
  <c r="J168" i="4"/>
  <c r="J147" i="4"/>
  <c r="BK131" i="4"/>
  <c r="J207" i="3"/>
  <c r="J192" i="3"/>
  <c r="J178" i="3"/>
  <c r="J148" i="3"/>
  <c r="BK145" i="3"/>
  <c r="J128" i="3"/>
  <c r="BK130" i="2"/>
  <c r="J124" i="2"/>
  <c r="J119" i="2"/>
  <c r="J249" i="10"/>
  <c r="J143" i="10"/>
  <c r="J135" i="10"/>
  <c r="BK134" i="10"/>
  <c r="BK277" i="9"/>
  <c r="J253" i="9"/>
  <c r="BK252" i="9"/>
  <c r="J244" i="9"/>
  <c r="BK242" i="9"/>
  <c r="BK240" i="9"/>
  <c r="J234" i="9"/>
  <c r="J208" i="9"/>
  <c r="J192" i="9"/>
  <c r="J156" i="9"/>
  <c r="BK153" i="9"/>
  <c r="J144" i="9"/>
  <c r="BK143" i="9"/>
  <c r="J134" i="9"/>
  <c r="J285" i="8"/>
  <c r="J265" i="8"/>
  <c r="J264" i="8"/>
  <c r="BK253" i="8"/>
  <c r="J252" i="8"/>
  <c r="BK245" i="8"/>
  <c r="J243" i="8"/>
  <c r="BK225" i="8"/>
  <c r="BK200" i="8"/>
  <c r="BK191" i="8"/>
  <c r="J187" i="8"/>
  <c r="BK185" i="8"/>
  <c r="J183" i="8"/>
  <c r="BK181" i="8"/>
  <c r="J175" i="8"/>
  <c r="J172" i="8"/>
  <c r="BK169" i="8"/>
  <c r="J164" i="8"/>
  <c r="BK147" i="8"/>
  <c r="J134" i="8"/>
  <c r="J159" i="7"/>
  <c r="J157" i="7"/>
  <c r="J156" i="7"/>
  <c r="J147" i="7"/>
  <c r="J141" i="7"/>
  <c r="BK263" i="6"/>
  <c r="J263" i="6"/>
  <c r="J257" i="6"/>
  <c r="BK255" i="6"/>
  <c r="BK228" i="6"/>
  <c r="BK219" i="6"/>
  <c r="BK202" i="6"/>
  <c r="J185" i="6"/>
  <c r="BK181" i="6"/>
  <c r="J148" i="6"/>
  <c r="BK266" i="9"/>
  <c r="J252" i="9"/>
  <c r="J227" i="9"/>
  <c r="BK198" i="9"/>
  <c r="J193" i="9"/>
  <c r="BK184" i="9"/>
  <c r="J182" i="9"/>
  <c r="J175" i="9"/>
  <c r="J172" i="9"/>
  <c r="BK156" i="9"/>
  <c r="BK139" i="9"/>
  <c r="BK285" i="8"/>
  <c r="BK255" i="8"/>
  <c r="J245" i="8"/>
  <c r="J235" i="8"/>
  <c r="J231" i="8"/>
  <c r="BK164" i="8"/>
  <c r="J147" i="8"/>
  <c r="J143" i="8"/>
  <c r="BK142" i="7"/>
  <c r="BK140" i="7"/>
  <c r="J139" i="7"/>
  <c r="J261" i="6"/>
  <c r="BK251" i="6"/>
  <c r="J248" i="6"/>
  <c r="BK233" i="6"/>
  <c r="J220" i="6"/>
  <c r="BK209" i="6"/>
  <c r="BK206" i="6"/>
  <c r="BK195" i="6"/>
  <c r="J188" i="6"/>
  <c r="J183" i="6"/>
  <c r="J181" i="6"/>
  <c r="J178" i="6"/>
  <c r="J175" i="6"/>
  <c r="BK148" i="6"/>
  <c r="J147" i="6"/>
  <c r="BK141" i="6"/>
  <c r="J222" i="5"/>
  <c r="J220" i="5"/>
  <c r="J215" i="5"/>
  <c r="J211" i="5"/>
  <c r="J203" i="5"/>
  <c r="J195" i="5"/>
  <c r="BK182" i="5"/>
  <c r="BK180" i="5"/>
  <c r="J146" i="5"/>
  <c r="BK140" i="5"/>
  <c r="BK258" i="4"/>
  <c r="BK252" i="4"/>
  <c r="BK230" i="4"/>
  <c r="J196" i="4"/>
  <c r="J185" i="4"/>
  <c r="BK150" i="4"/>
  <c r="J209" i="3"/>
  <c r="J208" i="3"/>
  <c r="BK203" i="3"/>
  <c r="J201" i="3"/>
  <c r="BK192" i="3"/>
  <c r="BK184" i="3"/>
  <c r="BK183" i="3"/>
  <c r="P155" i="10" l="1"/>
  <c r="T155" i="10"/>
  <c r="T265" i="9"/>
  <c r="R155" i="10"/>
  <c r="R155" i="8"/>
  <c r="P155" i="8"/>
  <c r="T155" i="8"/>
  <c r="BK135" i="3"/>
  <c r="J135" i="3" s="1"/>
  <c r="J99" i="3" s="1"/>
  <c r="T135" i="3"/>
  <c r="P182" i="3"/>
  <c r="T194" i="3"/>
  <c r="BK134" i="4"/>
  <c r="J134" i="4" s="1"/>
  <c r="J99" i="4" s="1"/>
  <c r="P134" i="4"/>
  <c r="P129" i="4" s="1"/>
  <c r="R202" i="4"/>
  <c r="R224" i="4"/>
  <c r="T239" i="4"/>
  <c r="R149" i="5"/>
  <c r="BK213" i="5"/>
  <c r="J213" i="5" s="1"/>
  <c r="J104" i="5" s="1"/>
  <c r="P223" i="5"/>
  <c r="T235" i="5"/>
  <c r="P254" i="5"/>
  <c r="T150" i="6"/>
  <c r="BK217" i="6"/>
  <c r="BK239" i="6"/>
  <c r="J239" i="6" s="1"/>
  <c r="J106" i="6" s="1"/>
  <c r="T239" i="6"/>
  <c r="BK258" i="6"/>
  <c r="J258" i="6" s="1"/>
  <c r="J108" i="6" s="1"/>
  <c r="R155" i="7"/>
  <c r="BK133" i="8"/>
  <c r="T138" i="8"/>
  <c r="P177" i="8"/>
  <c r="P199" i="8"/>
  <c r="BK226" i="8"/>
  <c r="J226" i="8" s="1"/>
  <c r="J108" i="8" s="1"/>
  <c r="BK263" i="8"/>
  <c r="J263" i="8" s="1"/>
  <c r="J110" i="8" s="1"/>
  <c r="P138" i="9"/>
  <c r="R152" i="9"/>
  <c r="BK174" i="9"/>
  <c r="J174" i="9" s="1"/>
  <c r="J105" i="9" s="1"/>
  <c r="P196" i="9"/>
  <c r="BK222" i="9"/>
  <c r="J222" i="9" s="1"/>
  <c r="J108" i="9" s="1"/>
  <c r="P232" i="9"/>
  <c r="P251" i="9"/>
  <c r="BK134" i="5"/>
  <c r="J134" i="5" s="1"/>
  <c r="J99" i="5" s="1"/>
  <c r="P134" i="5"/>
  <c r="P129" i="5" s="1"/>
  <c r="P201" i="5"/>
  <c r="T223" i="5"/>
  <c r="R235" i="5"/>
  <c r="T254" i="5"/>
  <c r="P150" i="6"/>
  <c r="BK227" i="6"/>
  <c r="J227" i="6" s="1"/>
  <c r="J105" i="6" s="1"/>
  <c r="R242" i="6"/>
  <c r="T138" i="7"/>
  <c r="T155" i="7"/>
  <c r="BK138" i="8"/>
  <c r="J138" i="8" s="1"/>
  <c r="J99" i="8" s="1"/>
  <c r="P171" i="8"/>
  <c r="BK199" i="8"/>
  <c r="J199" i="8" s="1"/>
  <c r="J106" i="8" s="1"/>
  <c r="R199" i="8"/>
  <c r="R226" i="8"/>
  <c r="P277" i="8"/>
  <c r="BK265" i="9"/>
  <c r="J265" i="9" s="1"/>
  <c r="J111" i="9" s="1"/>
  <c r="P118" i="2"/>
  <c r="P117" i="2"/>
  <c r="AU95" i="1"/>
  <c r="BK127" i="3"/>
  <c r="J127" i="3" s="1"/>
  <c r="J98" i="3" s="1"/>
  <c r="BK147" i="3"/>
  <c r="J147" i="3" s="1"/>
  <c r="J100" i="3" s="1"/>
  <c r="R182" i="3"/>
  <c r="P194" i="3"/>
  <c r="BK149" i="4"/>
  <c r="J149" i="4" s="1"/>
  <c r="J100" i="4" s="1"/>
  <c r="T202" i="4"/>
  <c r="P214" i="4"/>
  <c r="R214" i="4"/>
  <c r="BK239" i="4"/>
  <c r="J239" i="4" s="1"/>
  <c r="J107" i="4" s="1"/>
  <c r="T255" i="4"/>
  <c r="BK149" i="5"/>
  <c r="J149" i="5" s="1"/>
  <c r="J100" i="5" s="1"/>
  <c r="R201" i="5"/>
  <c r="T213" i="5"/>
  <c r="BK238" i="5"/>
  <c r="J238" i="5"/>
  <c r="J107" i="5" s="1"/>
  <c r="BK254" i="5"/>
  <c r="J254" i="5" s="1"/>
  <c r="J108" i="5" s="1"/>
  <c r="R150" i="6"/>
  <c r="T227" i="6"/>
  <c r="P239" i="6"/>
  <c r="T258" i="6"/>
  <c r="BK146" i="7"/>
  <c r="J146" i="7" s="1"/>
  <c r="J102" i="7" s="1"/>
  <c r="BK171" i="8"/>
  <c r="J171" i="8" s="1"/>
  <c r="J104" i="8" s="1"/>
  <c r="T171" i="8"/>
  <c r="R213" i="8"/>
  <c r="P244" i="8"/>
  <c r="BK277" i="8"/>
  <c r="J277" i="8" s="1"/>
  <c r="J111" i="8" s="1"/>
  <c r="P133" i="9"/>
  <c r="R138" i="9"/>
  <c r="P152" i="9"/>
  <c r="P174" i="9"/>
  <c r="R196" i="9"/>
  <c r="T209" i="9"/>
  <c r="BK232" i="9"/>
  <c r="J232" i="9" s="1"/>
  <c r="J109" i="9" s="1"/>
  <c r="R265" i="9"/>
  <c r="P135" i="3"/>
  <c r="BK182" i="3"/>
  <c r="J182" i="3" s="1"/>
  <c r="J101" i="3" s="1"/>
  <c r="BK194" i="3"/>
  <c r="J194" i="3" s="1"/>
  <c r="J104" i="3" s="1"/>
  <c r="T202" i="3"/>
  <c r="P149" i="4"/>
  <c r="P239" i="4"/>
  <c r="T134" i="6"/>
  <c r="T129" i="6" s="1"/>
  <c r="R205" i="6"/>
  <c r="T217" i="6"/>
  <c r="P242" i="6"/>
  <c r="T146" i="7"/>
  <c r="T127" i="7" s="1"/>
  <c r="T126" i="7" s="1"/>
  <c r="P138" i="8"/>
  <c r="R177" i="8"/>
  <c r="T244" i="8"/>
  <c r="R277" i="8"/>
  <c r="T138" i="9"/>
  <c r="T152" i="9"/>
  <c r="R174" i="9"/>
  <c r="BK209" i="9"/>
  <c r="J209" i="9" s="1"/>
  <c r="J107" i="9" s="1"/>
  <c r="R222" i="9"/>
  <c r="P265" i="9"/>
  <c r="BK138" i="10"/>
  <c r="J138" i="10" s="1"/>
  <c r="J99" i="10" s="1"/>
  <c r="R118" i="2"/>
  <c r="R117" i="2"/>
  <c r="R127" i="3"/>
  <c r="R135" i="3"/>
  <c r="T182" i="3"/>
  <c r="BK202" i="3"/>
  <c r="J202" i="3" s="1"/>
  <c r="J105" i="3" s="1"/>
  <c r="T149" i="4"/>
  <c r="BK224" i="4"/>
  <c r="J224" i="4" s="1"/>
  <c r="J105" i="4" s="1"/>
  <c r="T236" i="4"/>
  <c r="BK255" i="4"/>
  <c r="J255" i="4" s="1"/>
  <c r="J108" i="4" s="1"/>
  <c r="T134" i="5"/>
  <c r="BK201" i="5"/>
  <c r="J201" i="5" s="1"/>
  <c r="J101" i="5" s="1"/>
  <c r="R213" i="5"/>
  <c r="BK235" i="5"/>
  <c r="J235" i="5" s="1"/>
  <c r="J106" i="5" s="1"/>
  <c r="P235" i="5"/>
  <c r="R254" i="5"/>
  <c r="P134" i="6"/>
  <c r="P129" i="6" s="1"/>
  <c r="BK205" i="6"/>
  <c r="J205" i="6" s="1"/>
  <c r="J101" i="6" s="1"/>
  <c r="P227" i="6"/>
  <c r="T242" i="6"/>
  <c r="P138" i="7"/>
  <c r="P127" i="7" s="1"/>
  <c r="P126" i="7" s="1"/>
  <c r="AU100" i="1" s="1"/>
  <c r="P155" i="7"/>
  <c r="R138" i="8"/>
  <c r="BK213" i="8"/>
  <c r="J213" i="8" s="1"/>
  <c r="J107" i="8" s="1"/>
  <c r="BK244" i="8"/>
  <c r="J244" i="8" s="1"/>
  <c r="J109" i="8" s="1"/>
  <c r="T263" i="8"/>
  <c r="T171" i="10"/>
  <c r="P127" i="3"/>
  <c r="P147" i="3"/>
  <c r="R202" i="3"/>
  <c r="T134" i="4"/>
  <c r="T129" i="4" s="1"/>
  <c r="P202" i="4"/>
  <c r="T214" i="4"/>
  <c r="BK236" i="4"/>
  <c r="J236" i="4"/>
  <c r="J106" i="4" s="1"/>
  <c r="R236" i="4"/>
  <c r="P255" i="4"/>
  <c r="R134" i="5"/>
  <c r="R129" i="5"/>
  <c r="T201" i="5"/>
  <c r="P213" i="5"/>
  <c r="R238" i="5"/>
  <c r="BK150" i="6"/>
  <c r="J150" i="6" s="1"/>
  <c r="J100" i="6" s="1"/>
  <c r="P217" i="6"/>
  <c r="R239" i="6"/>
  <c r="R258" i="6"/>
  <c r="P146" i="7"/>
  <c r="P133" i="8"/>
  <c r="R171" i="8"/>
  <c r="T199" i="8"/>
  <c r="R244" i="8"/>
  <c r="R263" i="8"/>
  <c r="BK138" i="9"/>
  <c r="J138" i="9" s="1"/>
  <c r="J99" i="9" s="1"/>
  <c r="P168" i="9"/>
  <c r="T168" i="9"/>
  <c r="T196" i="9"/>
  <c r="P222" i="9"/>
  <c r="R232" i="9"/>
  <c r="T251" i="9"/>
  <c r="BK133" i="10"/>
  <c r="J133" i="10" s="1"/>
  <c r="J98" i="10" s="1"/>
  <c r="R133" i="10"/>
  <c r="P138" i="10"/>
  <c r="R208" i="10"/>
  <c r="T118" i="2"/>
  <c r="T117" i="2" s="1"/>
  <c r="T127" i="3"/>
  <c r="T147" i="3"/>
  <c r="P202" i="3"/>
  <c r="R134" i="4"/>
  <c r="R129" i="4" s="1"/>
  <c r="BK202" i="4"/>
  <c r="J202" i="4" s="1"/>
  <c r="J101" i="4" s="1"/>
  <c r="BK214" i="4"/>
  <c r="J214" i="4" s="1"/>
  <c r="J104" i="4" s="1"/>
  <c r="T224" i="4"/>
  <c r="P236" i="4"/>
  <c r="R255" i="4"/>
  <c r="T149" i="5"/>
  <c r="T129" i="5" s="1"/>
  <c r="BK223" i="5"/>
  <c r="J223" i="5" s="1"/>
  <c r="J105" i="5" s="1"/>
  <c r="P238" i="5"/>
  <c r="BK134" i="6"/>
  <c r="J134" i="6" s="1"/>
  <c r="J99" i="6" s="1"/>
  <c r="T205" i="6"/>
  <c r="R217" i="6"/>
  <c r="BK242" i="6"/>
  <c r="J242" i="6"/>
  <c r="J107" i="6"/>
  <c r="BK138" i="7"/>
  <c r="J138" i="7" s="1"/>
  <c r="J101" i="7" s="1"/>
  <c r="R146" i="7"/>
  <c r="R127" i="7" s="1"/>
  <c r="R126" i="7" s="1"/>
  <c r="R133" i="8"/>
  <c r="T177" i="8"/>
  <c r="P213" i="8"/>
  <c r="P226" i="8"/>
  <c r="P263" i="8"/>
  <c r="BK133" i="9"/>
  <c r="J133" i="9" s="1"/>
  <c r="J98" i="9" s="1"/>
  <c r="T133" i="9"/>
  <c r="BK168" i="9"/>
  <c r="R168" i="9"/>
  <c r="BK196" i="9"/>
  <c r="J196" i="9" s="1"/>
  <c r="J106" i="9" s="1"/>
  <c r="R209" i="9"/>
  <c r="BK251" i="9"/>
  <c r="J251" i="9" s="1"/>
  <c r="J110" i="9" s="1"/>
  <c r="P133" i="10"/>
  <c r="T138" i="10"/>
  <c r="T231" i="10"/>
  <c r="BK118" i="2"/>
  <c r="J118" i="2"/>
  <c r="J97" i="2" s="1"/>
  <c r="R147" i="3"/>
  <c r="R194" i="3"/>
  <c r="R193" i="3" s="1"/>
  <c r="R149" i="4"/>
  <c r="P224" i="4"/>
  <c r="R239" i="4"/>
  <c r="P149" i="5"/>
  <c r="R223" i="5"/>
  <c r="T238" i="5"/>
  <c r="R134" i="6"/>
  <c r="R129" i="6" s="1"/>
  <c r="P205" i="6"/>
  <c r="R227" i="6"/>
  <c r="P258" i="6"/>
  <c r="R138" i="7"/>
  <c r="BK155" i="7"/>
  <c r="J155" i="7" s="1"/>
  <c r="J103" i="7" s="1"/>
  <c r="T133" i="8"/>
  <c r="T132" i="8" s="1"/>
  <c r="BK177" i="8"/>
  <c r="J177" i="8" s="1"/>
  <c r="J105" i="8" s="1"/>
  <c r="T213" i="8"/>
  <c r="T226" i="8"/>
  <c r="T277" i="8"/>
  <c r="R133" i="9"/>
  <c r="BK152" i="9"/>
  <c r="J152" i="9" s="1"/>
  <c r="J101" i="9" s="1"/>
  <c r="T174" i="9"/>
  <c r="P209" i="9"/>
  <c r="T222" i="9"/>
  <c r="T232" i="9"/>
  <c r="R251" i="9"/>
  <c r="T133" i="10"/>
  <c r="T132" i="10" s="1"/>
  <c r="R138" i="10"/>
  <c r="BK171" i="10"/>
  <c r="J171" i="10" s="1"/>
  <c r="J104" i="10" s="1"/>
  <c r="P171" i="10"/>
  <c r="R171" i="10"/>
  <c r="BK177" i="10"/>
  <c r="J177" i="10" s="1"/>
  <c r="J105" i="10" s="1"/>
  <c r="P177" i="10"/>
  <c r="R177" i="10"/>
  <c r="T177" i="10"/>
  <c r="BK196" i="10"/>
  <c r="J196" i="10" s="1"/>
  <c r="J106" i="10" s="1"/>
  <c r="P196" i="10"/>
  <c r="R196" i="10"/>
  <c r="T196" i="10"/>
  <c r="BK208" i="10"/>
  <c r="J208" i="10" s="1"/>
  <c r="J107" i="10" s="1"/>
  <c r="P208" i="10"/>
  <c r="T208" i="10"/>
  <c r="BK221" i="10"/>
  <c r="J221" i="10" s="1"/>
  <c r="J108" i="10" s="1"/>
  <c r="P221" i="10"/>
  <c r="R221" i="10"/>
  <c r="T221" i="10"/>
  <c r="BK231" i="10"/>
  <c r="J231" i="10" s="1"/>
  <c r="J109" i="10" s="1"/>
  <c r="P231" i="10"/>
  <c r="R231" i="10"/>
  <c r="BK250" i="10"/>
  <c r="J250" i="10" s="1"/>
  <c r="J110" i="10" s="1"/>
  <c r="P250" i="10"/>
  <c r="R250" i="10"/>
  <c r="T250" i="10"/>
  <c r="BK264" i="10"/>
  <c r="J264" i="10" s="1"/>
  <c r="J111" i="10" s="1"/>
  <c r="P264" i="10"/>
  <c r="R264" i="10"/>
  <c r="T264" i="10"/>
  <c r="F125" i="4"/>
  <c r="BE168" i="4"/>
  <c r="BE173" i="4"/>
  <c r="BE174" i="4"/>
  <c r="BE199" i="4"/>
  <c r="BE206" i="4"/>
  <c r="BE226" i="4"/>
  <c r="BE227" i="4"/>
  <c r="BE229" i="4"/>
  <c r="BE234" i="4"/>
  <c r="BE248" i="4"/>
  <c r="F124" i="5"/>
  <c r="BE135" i="5"/>
  <c r="BE177" i="5"/>
  <c r="BE202" i="5"/>
  <c r="BE216" i="5"/>
  <c r="F91" i="6"/>
  <c r="BE174" i="6"/>
  <c r="BE202" i="6"/>
  <c r="BE231" i="6"/>
  <c r="BE238" i="6"/>
  <c r="BE240" i="6"/>
  <c r="BE241" i="6"/>
  <c r="BE243" i="6"/>
  <c r="BE244" i="6"/>
  <c r="F92" i="7"/>
  <c r="BE129" i="7"/>
  <c r="BE133" i="7"/>
  <c r="BE151" i="7"/>
  <c r="BE165" i="7"/>
  <c r="E121" i="8"/>
  <c r="BE175" i="8"/>
  <c r="BE181" i="8"/>
  <c r="BE195" i="8"/>
  <c r="BE196" i="8"/>
  <c r="BE278" i="8"/>
  <c r="F91" i="9"/>
  <c r="BE144" i="9"/>
  <c r="BE147" i="9"/>
  <c r="BE154" i="9"/>
  <c r="BE169" i="9"/>
  <c r="BE178" i="9"/>
  <c r="BE180" i="9"/>
  <c r="BE197" i="9"/>
  <c r="BE233" i="9"/>
  <c r="BE240" i="9"/>
  <c r="BE241" i="9"/>
  <c r="BE242" i="9"/>
  <c r="BE243" i="9"/>
  <c r="BK210" i="5"/>
  <c r="J210" i="5" s="1"/>
  <c r="J102" i="5" s="1"/>
  <c r="BE168" i="6"/>
  <c r="BE175" i="6"/>
  <c r="BE176" i="6"/>
  <c r="BE186" i="6"/>
  <c r="BE195" i="6"/>
  <c r="BE209" i="6"/>
  <c r="BE215" i="6"/>
  <c r="BE224" i="6"/>
  <c r="BE230" i="6"/>
  <c r="BE237" i="6"/>
  <c r="BE247" i="6"/>
  <c r="BE262" i="6"/>
  <c r="BE263" i="6"/>
  <c r="F122" i="7"/>
  <c r="BE142" i="7"/>
  <c r="BK167" i="7"/>
  <c r="J167" i="7" s="1"/>
  <c r="J106" i="7" s="1"/>
  <c r="J89" i="8"/>
  <c r="BE135" i="8"/>
  <c r="BE139" i="8"/>
  <c r="BE159" i="8"/>
  <c r="BE178" i="8"/>
  <c r="BE198" i="8"/>
  <c r="BE231" i="8"/>
  <c r="BE254" i="8"/>
  <c r="BE258" i="8"/>
  <c r="BE262" i="8"/>
  <c r="BK168" i="8"/>
  <c r="J168" i="8" s="1"/>
  <c r="J102" i="8" s="1"/>
  <c r="BE161" i="9"/>
  <c r="BE166" i="9"/>
  <c r="BE184" i="9"/>
  <c r="BE210" i="9"/>
  <c r="BE227" i="9"/>
  <c r="BE231" i="9"/>
  <c r="BE237" i="9"/>
  <c r="BE246" i="9"/>
  <c r="BE266" i="9"/>
  <c r="BE274" i="9"/>
  <c r="E85" i="10"/>
  <c r="J111" i="2"/>
  <c r="BE120" i="2"/>
  <c r="BE127" i="2"/>
  <c r="E85" i="3"/>
  <c r="BE132" i="3"/>
  <c r="BE136" i="3"/>
  <c r="BE143" i="3"/>
  <c r="BE172" i="3"/>
  <c r="BE195" i="3"/>
  <c r="BE209" i="3"/>
  <c r="BE175" i="4"/>
  <c r="BE183" i="4"/>
  <c r="BE203" i="4"/>
  <c r="BE212" i="4"/>
  <c r="BE217" i="4"/>
  <c r="BE254" i="4"/>
  <c r="BE258" i="4"/>
  <c r="BE259" i="4"/>
  <c r="BE260" i="4"/>
  <c r="E85" i="5"/>
  <c r="F92" i="5"/>
  <c r="BE146" i="5"/>
  <c r="BE182" i="5"/>
  <c r="BE198" i="5"/>
  <c r="BE211" i="5"/>
  <c r="BE214" i="5"/>
  <c r="BE226" i="5"/>
  <c r="BE251" i="5"/>
  <c r="BE253" i="5"/>
  <c r="F92" i="6"/>
  <c r="BE147" i="6"/>
  <c r="BE148" i="6"/>
  <c r="BE207" i="6"/>
  <c r="BE251" i="6"/>
  <c r="BK214" i="6"/>
  <c r="J214" i="6" s="1"/>
  <c r="J102" i="6" s="1"/>
  <c r="BE147" i="7"/>
  <c r="BE157" i="7"/>
  <c r="BK134" i="7"/>
  <c r="J134" i="7" s="1"/>
  <c r="J100" i="7" s="1"/>
  <c r="BE143" i="8"/>
  <c r="BE156" i="8"/>
  <c r="BE164" i="8"/>
  <c r="BE169" i="8"/>
  <c r="BE183" i="8"/>
  <c r="BE212" i="8"/>
  <c r="BE235" i="8"/>
  <c r="BE246" i="8"/>
  <c r="BE253" i="8"/>
  <c r="BE255" i="8"/>
  <c r="BK155" i="8"/>
  <c r="J155" i="8" s="1"/>
  <c r="J101" i="8" s="1"/>
  <c r="BE172" i="9"/>
  <c r="BE175" i="9"/>
  <c r="BE188" i="9"/>
  <c r="BE223" i="9"/>
  <c r="BE244" i="9"/>
  <c r="F91" i="10"/>
  <c r="BE143" i="10"/>
  <c r="BE157" i="10"/>
  <c r="F92" i="3"/>
  <c r="BE142" i="3"/>
  <c r="BE178" i="3"/>
  <c r="F91" i="4"/>
  <c r="BE146" i="4"/>
  <c r="BE167" i="4"/>
  <c r="BE177" i="4"/>
  <c r="BE196" i="4"/>
  <c r="BE230" i="4"/>
  <c r="BK211" i="4"/>
  <c r="J211" i="4" s="1"/>
  <c r="J102" i="4" s="1"/>
  <c r="BE227" i="5"/>
  <c r="BE226" i="6"/>
  <c r="BE248" i="6"/>
  <c r="BE255" i="6"/>
  <c r="BE257" i="6"/>
  <c r="J120" i="7"/>
  <c r="F91" i="8"/>
  <c r="BE147" i="8"/>
  <c r="BE150" i="8"/>
  <c r="BE154" i="8"/>
  <c r="BE202" i="8"/>
  <c r="BE264" i="8"/>
  <c r="BE285" i="8"/>
  <c r="E85" i="9"/>
  <c r="BE134" i="9"/>
  <c r="BE198" i="9"/>
  <c r="BE208" i="9"/>
  <c r="BE247" i="9"/>
  <c r="BE250" i="9"/>
  <c r="J89" i="10"/>
  <c r="BE135" i="10"/>
  <c r="BE139" i="10"/>
  <c r="BE154" i="10"/>
  <c r="BE164" i="10"/>
  <c r="BE187" i="10"/>
  <c r="BE195" i="10"/>
  <c r="BE222" i="10"/>
  <c r="BE232" i="10"/>
  <c r="E85" i="2"/>
  <c r="BE133" i="2"/>
  <c r="F121" i="3"/>
  <c r="BE128" i="3"/>
  <c r="BE141" i="3"/>
  <c r="BE148" i="3"/>
  <c r="BE196" i="3"/>
  <c r="E118" i="4"/>
  <c r="J122" i="4"/>
  <c r="BE148" i="4"/>
  <c r="BE215" i="4"/>
  <c r="BE235" i="4"/>
  <c r="J89" i="5"/>
  <c r="BE140" i="5"/>
  <c r="BE147" i="5"/>
  <c r="BE148" i="5"/>
  <c r="BE167" i="5"/>
  <c r="BE183" i="5"/>
  <c r="BE215" i="5"/>
  <c r="BE228" i="5"/>
  <c r="BE240" i="5"/>
  <c r="BE243" i="5"/>
  <c r="BE252" i="5"/>
  <c r="BE259" i="5"/>
  <c r="BK130" i="5"/>
  <c r="BK129" i="5" s="1"/>
  <c r="J129" i="5" s="1"/>
  <c r="J97" i="5" s="1"/>
  <c r="J122" i="6"/>
  <c r="BE131" i="6"/>
  <c r="BE149" i="6"/>
  <c r="BE178" i="6"/>
  <c r="BE181" i="6"/>
  <c r="BE183" i="6"/>
  <c r="BE185" i="6"/>
  <c r="BE199" i="6"/>
  <c r="BE220" i="6"/>
  <c r="BE232" i="6"/>
  <c r="BE233" i="6"/>
  <c r="BE256" i="6"/>
  <c r="BE139" i="7"/>
  <c r="BE141" i="7"/>
  <c r="BE159" i="7"/>
  <c r="BE172" i="8"/>
  <c r="BE200" i="8"/>
  <c r="BE256" i="8"/>
  <c r="BK153" i="8"/>
  <c r="J153" i="8" s="1"/>
  <c r="J100" i="8" s="1"/>
  <c r="F92" i="9"/>
  <c r="J125" i="9"/>
  <c r="BE135" i="9"/>
  <c r="BE143" i="9"/>
  <c r="BE151" i="9"/>
  <c r="BE153" i="9"/>
  <c r="BE195" i="9"/>
  <c r="BE221" i="9"/>
  <c r="F92" i="10"/>
  <c r="BE134" i="10"/>
  <c r="BE147" i="10"/>
  <c r="BE150" i="10"/>
  <c r="BE156" i="10"/>
  <c r="BE159" i="10"/>
  <c r="BE169" i="10"/>
  <c r="BE172" i="10"/>
  <c r="BE181" i="10"/>
  <c r="BE197" i="10"/>
  <c r="BE220" i="10"/>
  <c r="BE230" i="10"/>
  <c r="BE233" i="10"/>
  <c r="BE236" i="10"/>
  <c r="BE242" i="10"/>
  <c r="BE265" i="10"/>
  <c r="F92" i="2"/>
  <c r="F113" i="2"/>
  <c r="BE124" i="2"/>
  <c r="BE145" i="3"/>
  <c r="BE165" i="3"/>
  <c r="BE166" i="3"/>
  <c r="BE173" i="3"/>
  <c r="BE186" i="3"/>
  <c r="BE201" i="3"/>
  <c r="BE208" i="3"/>
  <c r="BE135" i="4"/>
  <c r="BE140" i="4"/>
  <c r="BE147" i="4"/>
  <c r="BE150" i="4"/>
  <c r="BE180" i="4"/>
  <c r="BE182" i="4"/>
  <c r="BE216" i="4"/>
  <c r="BE228" i="4"/>
  <c r="BE237" i="4"/>
  <c r="BE241" i="4"/>
  <c r="BE253" i="4"/>
  <c r="BE173" i="5"/>
  <c r="BE175" i="5"/>
  <c r="BE203" i="5"/>
  <c r="BE233" i="5"/>
  <c r="BE169" i="6"/>
  <c r="BE188" i="6"/>
  <c r="BE219" i="6"/>
  <c r="BE259" i="6"/>
  <c r="BE261" i="6"/>
  <c r="BE135" i="7"/>
  <c r="BE168" i="7"/>
  <c r="BK164" i="7"/>
  <c r="J164" i="7"/>
  <c r="J104" i="7" s="1"/>
  <c r="BE134" i="8"/>
  <c r="BE185" i="8"/>
  <c r="BE191" i="8"/>
  <c r="BE252" i="8"/>
  <c r="BE265" i="8"/>
  <c r="BE139" i="9"/>
  <c r="BE182" i="9"/>
  <c r="BE192" i="9"/>
  <c r="BE193" i="9"/>
  <c r="BE253" i="9"/>
  <c r="BK150" i="9"/>
  <c r="J150" i="9" s="1"/>
  <c r="J100" i="9" s="1"/>
  <c r="BK165" i="9"/>
  <c r="J165" i="9" s="1"/>
  <c r="J102" i="9" s="1"/>
  <c r="BE183" i="10"/>
  <c r="BE209" i="10"/>
  <c r="BE245" i="10"/>
  <c r="BE272" i="10"/>
  <c r="BE275" i="10"/>
  <c r="BE130" i="2"/>
  <c r="J119" i="3"/>
  <c r="BE171" i="3"/>
  <c r="BE183" i="3"/>
  <c r="BE184" i="3"/>
  <c r="BE221" i="4"/>
  <c r="BE225" i="4"/>
  <c r="BE238" i="4"/>
  <c r="BE240" i="4"/>
  <c r="BE252" i="4"/>
  <c r="BE256" i="4"/>
  <c r="BK130" i="4"/>
  <c r="J130" i="4" s="1"/>
  <c r="J98" i="4" s="1"/>
  <c r="BE150" i="5"/>
  <c r="BE168" i="5"/>
  <c r="BE191" i="5"/>
  <c r="BE205" i="5"/>
  <c r="BE220" i="5"/>
  <c r="BE225" i="5"/>
  <c r="BE229" i="5"/>
  <c r="BE234" i="5"/>
  <c r="BE239" i="5"/>
  <c r="BE247" i="5"/>
  <c r="E118" i="6"/>
  <c r="BE141" i="6"/>
  <c r="BE151" i="6"/>
  <c r="BE206" i="6"/>
  <c r="BE218" i="6"/>
  <c r="BE228" i="6"/>
  <c r="E85" i="7"/>
  <c r="BK132" i="7"/>
  <c r="J132" i="7" s="1"/>
  <c r="J99" i="7" s="1"/>
  <c r="F92" i="8"/>
  <c r="BE157" i="8"/>
  <c r="BE259" i="8"/>
  <c r="BE288" i="8"/>
  <c r="BE156" i="9"/>
  <c r="BE175" i="10"/>
  <c r="BE185" i="10"/>
  <c r="BE191" i="10"/>
  <c r="BE192" i="10"/>
  <c r="BE193" i="10"/>
  <c r="BE198" i="10"/>
  <c r="BE226" i="10"/>
  <c r="BE239" i="10"/>
  <c r="BE240" i="10"/>
  <c r="BE241" i="10"/>
  <c r="BE249" i="10"/>
  <c r="BE251" i="10"/>
  <c r="BE252" i="10"/>
  <c r="BE119" i="2"/>
  <c r="BE192" i="3"/>
  <c r="BE203" i="3"/>
  <c r="BE207" i="3"/>
  <c r="BK191" i="3"/>
  <c r="J191" i="3" s="1"/>
  <c r="J102" i="3" s="1"/>
  <c r="BE131" i="4"/>
  <c r="BE185" i="4"/>
  <c r="BE192" i="4"/>
  <c r="BE204" i="4"/>
  <c r="BE223" i="4"/>
  <c r="BE244" i="4"/>
  <c r="BE245" i="4"/>
  <c r="BE131" i="5"/>
  <c r="BE174" i="5"/>
  <c r="BE180" i="5"/>
  <c r="BE195" i="5"/>
  <c r="BE222" i="5"/>
  <c r="BE224" i="5"/>
  <c r="BE236" i="5"/>
  <c r="BE237" i="5"/>
  <c r="BE244" i="5"/>
  <c r="BE255" i="5"/>
  <c r="BE257" i="5"/>
  <c r="BE258" i="5"/>
  <c r="BE135" i="6"/>
  <c r="BE229" i="6"/>
  <c r="BK130" i="6"/>
  <c r="J130" i="6" s="1"/>
  <c r="J98" i="6" s="1"/>
  <c r="BE140" i="7"/>
  <c r="BE156" i="7"/>
  <c r="BK128" i="7"/>
  <c r="BK127" i="7" s="1"/>
  <c r="BE187" i="8"/>
  <c r="BE214" i="8"/>
  <c r="BE225" i="8"/>
  <c r="BE227" i="8"/>
  <c r="BE239" i="8"/>
  <c r="BE243" i="8"/>
  <c r="BE245" i="8"/>
  <c r="BE249" i="8"/>
  <c r="BE234" i="9"/>
  <c r="BE252" i="9"/>
  <c r="BE277" i="9"/>
  <c r="BE178" i="10"/>
  <c r="BE243" i="10"/>
  <c r="BE246" i="10"/>
  <c r="BK153" i="10"/>
  <c r="J153" i="10" s="1"/>
  <c r="J100" i="10" s="1"/>
  <c r="BK155" i="10"/>
  <c r="J155" i="10" s="1"/>
  <c r="J101" i="10" s="1"/>
  <c r="BK168" i="10"/>
  <c r="J168" i="10" s="1"/>
  <c r="J102" i="10" s="1"/>
  <c r="J34" i="3"/>
  <c r="AW96" i="1" s="1"/>
  <c r="F36" i="8"/>
  <c r="BC101" i="1" s="1"/>
  <c r="F35" i="8"/>
  <c r="BB101" i="1" s="1"/>
  <c r="J34" i="7"/>
  <c r="AW100" i="1"/>
  <c r="F34" i="2"/>
  <c r="BA95" i="1" s="1"/>
  <c r="F36" i="4"/>
  <c r="BC97" i="1" s="1"/>
  <c r="F37" i="5"/>
  <c r="BD98" i="1" s="1"/>
  <c r="F37" i="6"/>
  <c r="BD99" i="1" s="1"/>
  <c r="F34" i="5"/>
  <c r="BA98" i="1" s="1"/>
  <c r="J34" i="4"/>
  <c r="AW97" i="1" s="1"/>
  <c r="F35" i="5"/>
  <c r="BB98" i="1" s="1"/>
  <c r="J34" i="6"/>
  <c r="AW99" i="1"/>
  <c r="F35" i="10"/>
  <c r="BB103" i="1" s="1"/>
  <c r="F37" i="7"/>
  <c r="BD100" i="1" s="1"/>
  <c r="J34" i="10"/>
  <c r="AW103" i="1" s="1"/>
  <c r="F35" i="7"/>
  <c r="BB100" i="1"/>
  <c r="F37" i="9"/>
  <c r="BD102" i="1" s="1"/>
  <c r="F34" i="3"/>
  <c r="BA96" i="1" s="1"/>
  <c r="F37" i="8"/>
  <c r="BD101" i="1" s="1"/>
  <c r="F36" i="10"/>
  <c r="BC103" i="1" s="1"/>
  <c r="F36" i="2"/>
  <c r="BC95" i="1" s="1"/>
  <c r="F34" i="8"/>
  <c r="BA101" i="1" s="1"/>
  <c r="J34" i="8"/>
  <c r="AW101" i="1" s="1"/>
  <c r="J34" i="9"/>
  <c r="AW102" i="1" s="1"/>
  <c r="F37" i="10"/>
  <c r="BD103" i="1" s="1"/>
  <c r="F35" i="3"/>
  <c r="BB96" i="1" s="1"/>
  <c r="F34" i="7"/>
  <c r="BA100" i="1" s="1"/>
  <c r="F37" i="2"/>
  <c r="BD95" i="1" s="1"/>
  <c r="F37" i="4"/>
  <c r="BD97" i="1"/>
  <c r="F35" i="4"/>
  <c r="BB97" i="1" s="1"/>
  <c r="F34" i="10"/>
  <c r="BA103" i="1" s="1"/>
  <c r="F34" i="4"/>
  <c r="BA97" i="1"/>
  <c r="F34" i="9"/>
  <c r="BA102" i="1" s="1"/>
  <c r="F35" i="6"/>
  <c r="BB99" i="1" s="1"/>
  <c r="F35" i="2"/>
  <c r="BB95" i="1" s="1"/>
  <c r="F37" i="3"/>
  <c r="BD96" i="1" s="1"/>
  <c r="F35" i="9"/>
  <c r="BB102" i="1" s="1"/>
  <c r="F36" i="5"/>
  <c r="BC98" i="1" s="1"/>
  <c r="J34" i="5"/>
  <c r="AW98" i="1" s="1"/>
  <c r="F36" i="9"/>
  <c r="BC102" i="1" s="1"/>
  <c r="F36" i="6"/>
  <c r="BC99" i="1" s="1"/>
  <c r="J34" i="2"/>
  <c r="AW95" i="1" s="1"/>
  <c r="F36" i="3"/>
  <c r="BC96" i="1" s="1"/>
  <c r="F36" i="7"/>
  <c r="BC100" i="1"/>
  <c r="F34" i="6"/>
  <c r="BA99" i="1"/>
  <c r="T132" i="9" l="1"/>
  <c r="P132" i="8"/>
  <c r="P132" i="10"/>
  <c r="R132" i="9"/>
  <c r="R132" i="8"/>
  <c r="R167" i="9"/>
  <c r="R131" i="9" s="1"/>
  <c r="R216" i="6"/>
  <c r="R128" i="6" s="1"/>
  <c r="T167" i="9"/>
  <c r="T131" i="9" s="1"/>
  <c r="R170" i="8"/>
  <c r="R131" i="8" s="1"/>
  <c r="P212" i="5"/>
  <c r="P128" i="5" s="1"/>
  <c r="AU98" i="1" s="1"/>
  <c r="R126" i="3"/>
  <c r="R125" i="3"/>
  <c r="R213" i="4"/>
  <c r="R128" i="4"/>
  <c r="P170" i="10"/>
  <c r="P131" i="10" s="1"/>
  <c r="AU103" i="1" s="1"/>
  <c r="P216" i="6"/>
  <c r="P128" i="6" s="1"/>
  <c r="AU99" i="1" s="1"/>
  <c r="P126" i="3"/>
  <c r="BK216" i="6"/>
  <c r="J216" i="6" s="1"/>
  <c r="J103" i="6" s="1"/>
  <c r="R132" i="10"/>
  <c r="T216" i="6"/>
  <c r="T128" i="6" s="1"/>
  <c r="P167" i="9"/>
  <c r="T213" i="4"/>
  <c r="T128" i="4" s="1"/>
  <c r="T170" i="10"/>
  <c r="T131" i="10" s="1"/>
  <c r="T170" i="8"/>
  <c r="T131" i="8"/>
  <c r="P170" i="8"/>
  <c r="P131" i="8" s="1"/>
  <c r="AU101" i="1" s="1"/>
  <c r="BK132" i="8"/>
  <c r="J132" i="8" s="1"/>
  <c r="J97" i="8" s="1"/>
  <c r="P213" i="4"/>
  <c r="P128" i="4"/>
  <c r="AU97" i="1" s="1"/>
  <c r="P193" i="3"/>
  <c r="T126" i="3"/>
  <c r="P132" i="9"/>
  <c r="P131" i="9" s="1"/>
  <c r="AU102" i="1" s="1"/>
  <c r="BK167" i="9"/>
  <c r="J167" i="9" s="1"/>
  <c r="J103" i="9" s="1"/>
  <c r="R212" i="5"/>
  <c r="R128" i="5"/>
  <c r="T193" i="3"/>
  <c r="R170" i="10"/>
  <c r="T212" i="5"/>
  <c r="T128" i="5" s="1"/>
  <c r="J217" i="6"/>
  <c r="J104" i="6" s="1"/>
  <c r="J127" i="7"/>
  <c r="J97" i="7" s="1"/>
  <c r="BK166" i="7"/>
  <c r="J166" i="7" s="1"/>
  <c r="J105" i="7" s="1"/>
  <c r="BK170" i="8"/>
  <c r="J170" i="8" s="1"/>
  <c r="J103" i="8" s="1"/>
  <c r="J130" i="5"/>
  <c r="J98" i="5"/>
  <c r="BK132" i="9"/>
  <c r="J132" i="9" s="1"/>
  <c r="J97" i="9" s="1"/>
  <c r="J133" i="8"/>
  <c r="J98" i="8" s="1"/>
  <c r="BK129" i="6"/>
  <c r="BK128" i="6" s="1"/>
  <c r="J128" i="6" s="1"/>
  <c r="J30" i="6" s="1"/>
  <c r="AG99" i="1" s="1"/>
  <c r="J128" i="7"/>
  <c r="J98" i="7" s="1"/>
  <c r="BK126" i="3"/>
  <c r="J126" i="3" s="1"/>
  <c r="J97" i="3" s="1"/>
  <c r="BK193" i="3"/>
  <c r="J193" i="3"/>
  <c r="J103" i="3" s="1"/>
  <c r="BK213" i="4"/>
  <c r="J213" i="4" s="1"/>
  <c r="J103" i="4" s="1"/>
  <c r="BK212" i="5"/>
  <c r="J212" i="5"/>
  <c r="J103" i="5" s="1"/>
  <c r="BK117" i="2"/>
  <c r="J117" i="2"/>
  <c r="J96" i="2" s="1"/>
  <c r="BK129" i="4"/>
  <c r="J168" i="9"/>
  <c r="J104" i="9" s="1"/>
  <c r="BK132" i="10"/>
  <c r="BK170" i="10"/>
  <c r="J170" i="10" s="1"/>
  <c r="J103" i="10" s="1"/>
  <c r="BD94" i="1"/>
  <c r="W33" i="1" s="1"/>
  <c r="F33" i="5"/>
  <c r="AZ98" i="1" s="1"/>
  <c r="J33" i="8"/>
  <c r="AV101" i="1" s="1"/>
  <c r="AT101" i="1" s="1"/>
  <c r="J33" i="9"/>
  <c r="AV102" i="1" s="1"/>
  <c r="AT102" i="1" s="1"/>
  <c r="BA94" i="1"/>
  <c r="W30" i="1" s="1"/>
  <c r="F33" i="4"/>
  <c r="AZ97" i="1" s="1"/>
  <c r="F33" i="3"/>
  <c r="AZ96" i="1" s="1"/>
  <c r="F33" i="2"/>
  <c r="AZ95" i="1" s="1"/>
  <c r="F33" i="8"/>
  <c r="AZ101" i="1" s="1"/>
  <c r="BC94" i="1"/>
  <c r="W32" i="1" s="1"/>
  <c r="J33" i="5"/>
  <c r="AV98" i="1" s="1"/>
  <c r="AT98" i="1" s="1"/>
  <c r="F33" i="7"/>
  <c r="AZ100" i="1" s="1"/>
  <c r="J33" i="3"/>
  <c r="AV96" i="1" s="1"/>
  <c r="AT96" i="1" s="1"/>
  <c r="F33" i="6"/>
  <c r="AZ99" i="1"/>
  <c r="F33" i="10"/>
  <c r="AZ103" i="1" s="1"/>
  <c r="J33" i="10"/>
  <c r="AV103" i="1" s="1"/>
  <c r="AT103" i="1" s="1"/>
  <c r="J33" i="7"/>
  <c r="AV100" i="1"/>
  <c r="AT100" i="1"/>
  <c r="BB94" i="1"/>
  <c r="W31" i="1" s="1"/>
  <c r="J33" i="4"/>
  <c r="AV97" i="1" s="1"/>
  <c r="AT97" i="1" s="1"/>
  <c r="J33" i="6"/>
  <c r="AV99" i="1" s="1"/>
  <c r="AT99" i="1" s="1"/>
  <c r="F33" i="9"/>
  <c r="AZ102" i="1" s="1"/>
  <c r="J33" i="2"/>
  <c r="AV95" i="1" s="1"/>
  <c r="AT95" i="1" s="1"/>
  <c r="BK128" i="4" l="1"/>
  <c r="J128" i="4" s="1"/>
  <c r="J96" i="4" s="1"/>
  <c r="BK131" i="10"/>
  <c r="J131" i="10" s="1"/>
  <c r="J96" i="10" s="1"/>
  <c r="R131" i="10"/>
  <c r="T125" i="3"/>
  <c r="P125" i="3"/>
  <c r="AU96" i="1"/>
  <c r="J39" i="6"/>
  <c r="BK128" i="5"/>
  <c r="J128" i="5" s="1"/>
  <c r="J96" i="5" s="1"/>
  <c r="BK126" i="7"/>
  <c r="J126" i="7" s="1"/>
  <c r="J30" i="7" s="1"/>
  <c r="AG100" i="1" s="1"/>
  <c r="AN100" i="1" s="1"/>
  <c r="J129" i="4"/>
  <c r="J97" i="4" s="1"/>
  <c r="J96" i="6"/>
  <c r="BK131" i="9"/>
  <c r="J131" i="9"/>
  <c r="J96" i="9" s="1"/>
  <c r="BK125" i="3"/>
  <c r="J125" i="3"/>
  <c r="J96" i="3" s="1"/>
  <c r="J129" i="6"/>
  <c r="J97" i="6" s="1"/>
  <c r="J132" i="10"/>
  <c r="J97" i="10" s="1"/>
  <c r="BK131" i="8"/>
  <c r="J131" i="8" s="1"/>
  <c r="J96" i="8" s="1"/>
  <c r="AN99" i="1"/>
  <c r="AU94" i="1"/>
  <c r="AX94" i="1"/>
  <c r="AZ94" i="1"/>
  <c r="W29" i="1" s="1"/>
  <c r="J30" i="2"/>
  <c r="AG95" i="1" s="1"/>
  <c r="AN95" i="1" s="1"/>
  <c r="J30" i="10"/>
  <c r="AG103" i="1" s="1"/>
  <c r="AN103" i="1" s="1"/>
  <c r="AY94" i="1"/>
  <c r="AW94" i="1"/>
  <c r="AK30" i="1" s="1"/>
  <c r="J30" i="4" l="1"/>
  <c r="AG97" i="1" s="1"/>
  <c r="AN97" i="1" s="1"/>
  <c r="J96" i="7"/>
  <c r="J39" i="7"/>
  <c r="J39" i="2"/>
  <c r="J39" i="10"/>
  <c r="J30" i="8"/>
  <c r="AG101" i="1" s="1"/>
  <c r="AN101" i="1" s="1"/>
  <c r="J30" i="9"/>
  <c r="AG102" i="1" s="1"/>
  <c r="AN102" i="1" s="1"/>
  <c r="J30" i="5"/>
  <c r="AG98" i="1" s="1"/>
  <c r="AN98" i="1" s="1"/>
  <c r="AV94" i="1"/>
  <c r="AK29" i="1" s="1"/>
  <c r="J30" i="3"/>
  <c r="AG96" i="1" s="1"/>
  <c r="AN96" i="1" s="1"/>
  <c r="J39" i="4" l="1"/>
  <c r="J39" i="9"/>
  <c r="J39" i="3"/>
  <c r="J39" i="8"/>
  <c r="J39" i="5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<sst xmlns="http://schemas.openxmlformats.org/spreadsheetml/2006/main" count="12149" uniqueCount="1038">
  <si>
    <t>Export Komplet</t>
  </si>
  <si>
    <t/>
  </si>
  <si>
    <t>2.0</t>
  </si>
  <si>
    <t>False</t>
  </si>
  <si>
    <t>{88c77ce4-8d80-4621-8685-8bb4ba58d016}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</si>
  <si>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</si>
  <si>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</si>
  <si>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</si>
  <si>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</si>
  <si>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</si>
  <si>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</si>
  <si>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</si>
  <si>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</si>
  <si>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20200705</t>
  </si>
  <si>
    <t>Stavba:</t>
  </si>
  <si>
    <t>Trilčův jez</t>
  </si>
  <si>
    <t>KSO:</t>
  </si>
  <si>
    <t>CC-CZ:</t>
  </si>
  <si>
    <t>Místo:</t>
  </si>
  <si>
    <t>České Budějovice</t>
  </si>
  <si>
    <t>Datum:</t>
  </si>
  <si>
    <t>24. 3. 2020</t>
  </si>
  <si>
    <t>Zadavatel:</t>
  </si>
  <si>
    <t>IČ:</t>
  </si>
  <si>
    <t xml:space="preserve"> </t>
  </si>
  <si>
    <t>DIČ:</t>
  </si>
  <si>
    <t>Zhotovitel:</t>
  </si>
  <si>
    <t>Projektant:</t>
  </si>
  <si>
    <t>Ing. Filip Duda</t>
  </si>
  <si>
    <t>True</t>
  </si>
  <si>
    <t>Zpracovatel:</t>
  </si>
  <si>
    <t>75454084</t>
  </si>
  <si>
    <t>Filip Šimek www.rozp.cz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</si>
  <si>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</si>
  <si>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</si>
  <si>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</si>
  <si>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</si>
  <si>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</si>
  <si>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</si>
  <si>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</si>
  <si>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</si>
  <si>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</si>
  <si>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</si>
  <si>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</si>
  <si>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</si>
  <si>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</si>
  <si>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</si>
  <si>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</si>
  <si>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</si>
  <si>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</si>
  <si>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</si>
  <si>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</si>
  <si>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</si>
  <si>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</si>
  <si>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</si>
  <si>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</si>
  <si>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</si>
  <si>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</si>
  <si>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</si>
  <si>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</si>
  <si>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</si>
  <si>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</si>
  <si>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</si>
  <si>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</si>
  <si>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</si>
  <si>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</si>
  <si>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</si>
  <si>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</si>
  <si>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</si>
  <si>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</si>
  <si>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</si>
  <si>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</si>
  <si>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</si>
  <si>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</si>
  <si>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</si>
  <si>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</si>
  <si>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</si>
  <si>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</si>
  <si>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</si>
  <si>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</si>
  <si>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</si>
  <si>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náklady</t>
  </si>
  <si>
    <t>STA</t>
  </si>
  <si>
    <t>1</t>
  </si>
  <si>
    <t>{b8b14677-d9e2-48d4-bc00-d261253bf2b6}</t>
  </si>
  <si>
    <t>2</t>
  </si>
  <si>
    <t>SO 01</t>
  </si>
  <si>
    <t>Jezový pilíř č. 1</t>
  </si>
  <si>
    <t>{a110d29e-c2a7-4907-832d-7b614b293d5a}</t>
  </si>
  <si>
    <t>SO 02</t>
  </si>
  <si>
    <t>Jezový pilíř č. 2</t>
  </si>
  <si>
    <t>{56d10a5d-7a81-4d15-abfe-a6ec97f86a75}</t>
  </si>
  <si>
    <t>SO 03</t>
  </si>
  <si>
    <t>Jezový pilíř č. 3</t>
  </si>
  <si>
    <t>{94ebf3ed-3e3e-4db4-aab6-d1f91d610bbb}</t>
  </si>
  <si>
    <t>SO 04</t>
  </si>
  <si>
    <t>Jezový pilíř č. 4</t>
  </si>
  <si>
    <t>{d80d9323-eaeb-4636-a00b-7e600fd7f1c5}</t>
  </si>
  <si>
    <t>SO 05</t>
  </si>
  <si>
    <t>Nadzemní objekt strojovny</t>
  </si>
  <si>
    <t>{0d9434c3-47f6-46bb-a71b-443058034f1d}</t>
  </si>
  <si>
    <t>SO 06</t>
  </si>
  <si>
    <t>Pravé jezové těleso</t>
  </si>
  <si>
    <t>{fa91994e-2f70-4edf-af70-9c08fd933413}</t>
  </si>
  <si>
    <t>SO 07</t>
  </si>
  <si>
    <t>Levé jezové těleso</t>
  </si>
  <si>
    <t>{1cf15d31-e8ba-40d8-9e9f-c223d4367651}</t>
  </si>
  <si>
    <t>SO 08</t>
  </si>
  <si>
    <t>Vorová propust</t>
  </si>
  <si>
    <t>{8cc66a6b-6470-461f-9d9a-ff5c68239c08}</t>
  </si>
  <si>
    <t>KRYCÍ LIST SOUPISU PRACÍ</t>
  </si>
  <si>
    <t>Objekt:</t>
  </si>
  <si>
    <t>SO 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</si>
  <si>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</si>
  <si>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</si>
  <si>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</si>
  <si>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</si>
  <si>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</si>
  <si>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1 -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</si>
  <si>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</si>
  <si>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</si>
  <si>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</si>
  <si>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</si>
  <si>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</si>
  <si>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</si>
  <si>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</si>
  <si>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</si>
  <si>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</si>
  <si>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</si>
  <si>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</si>
  <si>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</si>
  <si>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</si>
  <si>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</si>
  <si>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ROZPOCET</t>
  </si>
  <si>
    <t>K</t>
  </si>
  <si>
    <t>0112-R</t>
  </si>
  <si>
    <t>Uvedení ploch dotčených stavbou do původního stavu vč.protokolárního předání vlastníkům</t>
  </si>
  <si>
    <t>soubor</t>
  </si>
  <si>
    <t>4</t>
  </si>
  <si>
    <t>-1669529411</t>
  </si>
  <si>
    <t>011-R</t>
  </si>
  <si>
    <t>Vybudování a likvidace zařízení staveniště dle podmínek smlouvy o dílo</t>
  </si>
  <si>
    <t>-1580213344</t>
  </si>
  <si>
    <t>VV</t>
  </si>
  <si>
    <t>Náklady spojené s případným vypracováním projektové dokumentace zařízení staveniště, zřízením přípojek energií k objektům zařízení staveniště</t>
  </si>
  <si>
    <t>vybudování objektů zařízení staveniště. ad.</t>
  </si>
  <si>
    <t>3</t>
  </si>
  <si>
    <t>0210-R</t>
  </si>
  <si>
    <t>Naplnění podmínek a povinností vyplývajících z havarijního a povodňového plánu stavby</t>
  </si>
  <si>
    <t>-272470238</t>
  </si>
  <si>
    <t>Součet</t>
  </si>
  <si>
    <t>0221-R</t>
  </si>
  <si>
    <t>Naplnění podmínek a povinností vyplývajících z plánu BOZP</t>
  </si>
  <si>
    <t>-591007158</t>
  </si>
  <si>
    <t>5</t>
  </si>
  <si>
    <t>0994-R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</si>
  <si>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</si>
  <si>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-1258404252</t>
  </si>
  <si>
    <t>6</t>
  </si>
  <si>
    <t>099D-R</t>
  </si>
  <si>
    <t>Norná stěna</t>
  </si>
  <si>
    <t>-645848192</t>
  </si>
  <si>
    <t>Norná stěna pro záchyt případných nečistot vzniklých realizací staby (vč. kotvících bodů a nezbytných prostředků pro likvidaci nečistot).</t>
  </si>
  <si>
    <t>Norná stěna je uvažována po dobu prácí při ,kterých hrozí znečištění vodního toku - tzn. celková doba použítí vychází z TP a HMG prací zvolených zhot.</t>
  </si>
  <si>
    <t xml:space="preserve"> Norná stěna není předmětem dodávky objednavateli.  </t>
  </si>
  <si>
    <t>SO 01 - Jezový pilíř č. 1</t>
  </si>
  <si>
    <t>HSV - Práce a dodávky HSV</t>
  </si>
  <si>
    <t xml:space="preserve">    6 - Úpravy povrchů, podlahy a osazování výplní</t>
  </si>
  <si>
    <t xml:space="preserve">    62 - Úprava povrchů vnějších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</si>
  <si>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</si>
  <si>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</si>
  <si>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</si>
  <si>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</si>
  <si>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</si>
  <si>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</si>
  <si>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HSV</t>
  </si>
  <si>
    <t>Práce a dodávky HSV</t>
  </si>
  <si>
    <t>Úpravy povrchů, podlahy a osazování výplní</t>
  </si>
  <si>
    <t>612325421</t>
  </si>
  <si>
    <t>Oprava vnitřní vápenocementové štukové omítky stěn v rozsahu plochy do 10%</t>
  </si>
  <si>
    <t>m2</t>
  </si>
  <si>
    <t>CS ÚRS 2020 01</t>
  </si>
  <si>
    <t>1147582397</t>
  </si>
  <si>
    <t>3,4*(2,25*2+5,5*2)*2</t>
  </si>
  <si>
    <t>3,4*(2,75*2+5,5*2)</t>
  </si>
  <si>
    <t>637211112</t>
  </si>
  <si>
    <t>Okapový chodník z betonových dlaždic tl 50 mm na MC 10</t>
  </si>
  <si>
    <t>-283058813</t>
  </si>
  <si>
    <t>strojovna</t>
  </si>
  <si>
    <t>(3,27+1,4*2)*0,25</t>
  </si>
  <si>
    <t>62</t>
  </si>
  <si>
    <t>Úprava povrchů vnějších</t>
  </si>
  <si>
    <t>622131101</t>
  </si>
  <si>
    <t>Cementový postřik vnějších stěn nanášený celoplošně ručně</t>
  </si>
  <si>
    <t>-609572876</t>
  </si>
  <si>
    <t>pilíř 1</t>
  </si>
  <si>
    <t>3,6*(2,52*2+2,49*2+0,2*2)</t>
  </si>
  <si>
    <t>1,6*(2,22+2,3+1,5)</t>
  </si>
  <si>
    <t>622142001</t>
  </si>
  <si>
    <t>Potažení vnějších stěn sklovláknitým pletivem vtlačeným do tenkovrstvé hmoty</t>
  </si>
  <si>
    <t>1798593647</t>
  </si>
  <si>
    <t>622331121</t>
  </si>
  <si>
    <t>Cementová omítka hladká jednovrstvá vnějších stěn nanášená ručně</t>
  </si>
  <si>
    <t>-1832194370</t>
  </si>
  <si>
    <t>622511111</t>
  </si>
  <si>
    <t>Tenkovrstvá akrylátová mozaiková střednězrnná omítka včetně penetrace vnějších stěn</t>
  </si>
  <si>
    <t>1859451087</t>
  </si>
  <si>
    <t>0,3*(2,52*2+2,49*2+0,2*2)</t>
  </si>
  <si>
    <t>7</t>
  </si>
  <si>
    <t>622531011</t>
  </si>
  <si>
    <t>Tenkovrstvá silikonová zrnitá omítka tl. 1,5 mm včetně penetrace vnějších stěn</t>
  </si>
  <si>
    <t>-2084663441</t>
  </si>
  <si>
    <t>47,144-3,126</t>
  </si>
  <si>
    <t>9</t>
  </si>
  <si>
    <t>Ostatní konstrukce a práce, bourání</t>
  </si>
  <si>
    <t>8</t>
  </si>
  <si>
    <t>941111112</t>
  </si>
  <si>
    <t>Montáž lešení řadového trubkového lehkého s podlahami zatížení do 200 kg/m2 š do 0,9 m v do 25 m</t>
  </si>
  <si>
    <t>471026603</t>
  </si>
  <si>
    <t>Lešení bude založeno na dno reky v míste</t>
  </si>
  <si>
    <t>nad jezovými telesy a také v míste pod jezovými telesy. Typ lešení bude urcen</t>
  </si>
  <si>
    <t>budoucím zhotovitelem a bude se jednat o systémový certifikovaný prvek.</t>
  </si>
  <si>
    <t>Predpokládá se z tohoto lešení také oprava horních cástí jezových pilíru, to znamená,</t>
  </si>
  <si>
    <t>že výška lešení musí být cca 12,0m. V míste nad jezovými telesy bude provedeno</t>
  </si>
  <si>
    <t>provizorní hrazení (zajistí investor stavby PVL) a proto je možné postavení lešení na</t>
  </si>
  <si>
    <t>v podstate rovnou plochu s predpokladem minimální prosakující vody. Dno v okolí</t>
  </si>
  <si>
    <t>jezu je zpevnené a rovné. Založení lešení v míste pod jezovými telesy bude o neco</t>
  </si>
  <si>
    <t>komplikovanejší, protože se zde predpokládá vodní hladina cca 1,0m nad zpevnené</t>
  </si>
  <si>
    <t>dno. Založení lešení musí být tedy provedeno potápecem, aby byla zajištena jeho</t>
  </si>
  <si>
    <t>stabilita.</t>
  </si>
  <si>
    <t>Lešení je podrobne popsáno v plánu BOZP, který je soucástí této projektové</t>
  </si>
  <si>
    <t>dokumentace.</t>
  </si>
  <si>
    <t>Lešení je uvážováno po celkovou dobu stavby - dle potřeby zhotovitele</t>
  </si>
  <si>
    <t>4*(8*2+2,5*2)</t>
  </si>
  <si>
    <t>941111812</t>
  </si>
  <si>
    <t>Demontáž lešení řadového trubkového lehkého s podlahami zatížení do 200 kg/m2 š do 0,9 m v do 25 m</t>
  </si>
  <si>
    <t>1881943527</t>
  </si>
  <si>
    <t>10</t>
  </si>
  <si>
    <t>944511111</t>
  </si>
  <si>
    <t>Montáž ochranné sítě z textilie z umělých vláken</t>
  </si>
  <si>
    <t>-1194745780</t>
  </si>
  <si>
    <t>ochranná sít, která zabrání pádu i</t>
  </si>
  <si>
    <t>nejdrobnejších predmetu do vody a okolí.</t>
  </si>
  <si>
    <t>Ochranná síť je uvážována po celkovou dobu stavby - dle potřeby zhotovitele</t>
  </si>
  <si>
    <t>84</t>
  </si>
  <si>
    <t>11</t>
  </si>
  <si>
    <t>944511811</t>
  </si>
  <si>
    <t>Demontáž ochranné sítě z textilie z umělých vláken</t>
  </si>
  <si>
    <t>1263936219</t>
  </si>
  <si>
    <t>12</t>
  </si>
  <si>
    <t>952901111</t>
  </si>
  <si>
    <t>Vyčištění budov bytové a občanské výstavby při výšce podlaží do 4 m</t>
  </si>
  <si>
    <t>-295454806</t>
  </si>
  <si>
    <t>13</t>
  </si>
  <si>
    <t>978015391</t>
  </si>
  <si>
    <t>Otlučení (osekání) vnější vápenné nebo vápenocementové omítky stupně členitosti 1 a 2 do 100%</t>
  </si>
  <si>
    <t>-270080703</t>
  </si>
  <si>
    <t>14</t>
  </si>
  <si>
    <t>985131111</t>
  </si>
  <si>
    <t>Očištění ploch stěn, rubu kleneb a podlah tlakovou vodou</t>
  </si>
  <si>
    <t>-1051629192</t>
  </si>
  <si>
    <t>otlučené omítky</t>
  </si>
  <si>
    <t>47,144</t>
  </si>
  <si>
    <t>997</t>
  </si>
  <si>
    <t>Přesun sutě</t>
  </si>
  <si>
    <t>997013211</t>
  </si>
  <si>
    <t>Vnitrostaveništní doprava suti a vybouraných hmot pro budovy v do 6 m ručně</t>
  </si>
  <si>
    <t>t</t>
  </si>
  <si>
    <t>19578667</t>
  </si>
  <si>
    <t>16</t>
  </si>
  <si>
    <t>997013219</t>
  </si>
  <si>
    <t>Příplatek k vnitrostaveništní dopravě suti a vybouraných hmot za zvětšenou dopravu suti ZKD 10 m</t>
  </si>
  <si>
    <t>-69175406</t>
  </si>
  <si>
    <t>2,791*5 'Přepočtené koeficientem množství</t>
  </si>
  <si>
    <t>17</t>
  </si>
  <si>
    <t>997015501</t>
  </si>
  <si>
    <t>Odvoz suti na skládku, vč.naložení a složení, vč.likvidace zákonným způsobem</t>
  </si>
  <si>
    <t>665883608</t>
  </si>
  <si>
    <t xml:space="preserve">Vzdálenost na skládku dle dispozic uchazeče.    </t>
  </si>
  <si>
    <t>Likvidace suti dle platné legislativy.</t>
  </si>
  <si>
    <t>Směsné stavební a demoliční odpady  -  kód odpadu 17 09 04</t>
  </si>
  <si>
    <t>4,382</t>
  </si>
  <si>
    <t>998</t>
  </si>
  <si>
    <t>Přesun hmot</t>
  </si>
  <si>
    <t>18</t>
  </si>
  <si>
    <t>998323011</t>
  </si>
  <si>
    <t>Přesun hmot pro jezy a stupně</t>
  </si>
  <si>
    <t>1727129460</t>
  </si>
  <si>
    <t>PSV</t>
  </si>
  <si>
    <t>Práce a dodávky PSV</t>
  </si>
  <si>
    <t>764</t>
  </si>
  <si>
    <t>Konstrukce klempířské</t>
  </si>
  <si>
    <t>19</t>
  </si>
  <si>
    <t>764002841</t>
  </si>
  <si>
    <t>Demontáž oplechování horních ploch zdí a nadezdívek do suti</t>
  </si>
  <si>
    <t>m</t>
  </si>
  <si>
    <t>-1143794091</t>
  </si>
  <si>
    <t>20</t>
  </si>
  <si>
    <t>764245409</t>
  </si>
  <si>
    <t>Oplechování horních ploch a nadezdívek bez rohů z TiZn předzvětral plechu celoplošně lepené rš 800mm</t>
  </si>
  <si>
    <t>1543906909</t>
  </si>
  <si>
    <t>oplechování zděného zábradlí</t>
  </si>
  <si>
    <t>K1</t>
  </si>
  <si>
    <t>2,6+2,6</t>
  </si>
  <si>
    <t>998764102</t>
  </si>
  <si>
    <t>Přesun hmot tonážní pro konstrukce klempířské v objektech v do 12 m</t>
  </si>
  <si>
    <t>570416220</t>
  </si>
  <si>
    <t>783</t>
  </si>
  <si>
    <t>Dokončovací práce - nátěry</t>
  </si>
  <si>
    <t>22</t>
  </si>
  <si>
    <t>783501505</t>
  </si>
  <si>
    <t>Odstranění nátěru a nový nátěr zábradlí u schodiště</t>
  </si>
  <si>
    <t>-1625849308</t>
  </si>
  <si>
    <t>schodiště</t>
  </si>
  <si>
    <t>5,2*2</t>
  </si>
  <si>
    <t>23</t>
  </si>
  <si>
    <t>78390155R</t>
  </si>
  <si>
    <t>Broušení betonových podlah - zdrsnění před nátěrem</t>
  </si>
  <si>
    <t>-1475850031</t>
  </si>
  <si>
    <t>24</t>
  </si>
  <si>
    <t>783933171</t>
  </si>
  <si>
    <t>Penetrační epoxidový nátěr hrubých betonových podlah</t>
  </si>
  <si>
    <t>1307963557</t>
  </si>
  <si>
    <t>25</t>
  </si>
  <si>
    <t>78393317R</t>
  </si>
  <si>
    <t>Hydrofobní nátěr betonových podlah</t>
  </si>
  <si>
    <t>1517918952</t>
  </si>
  <si>
    <t>SO 02 - Jezový pilíř č. 2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</si>
  <si>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</si>
  <si>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</si>
  <si>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</si>
  <si>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1810103478</t>
  </si>
  <si>
    <t>3,4*(2,25*2+5,5*2)</t>
  </si>
  <si>
    <t>619995001</t>
  </si>
  <si>
    <t>Začištění omítek kolem oken, dveří, podlah nebo obkladů</t>
  </si>
  <si>
    <t>-1035251043</t>
  </si>
  <si>
    <t>(4,345*2+1,51*2)*2</t>
  </si>
  <si>
    <t>(0,635*2+1,51*2)*2</t>
  </si>
  <si>
    <t>(2*2+0,88*2)</t>
  </si>
  <si>
    <t>-419662904</t>
  </si>
  <si>
    <t>3,6*(2,7+0,2*2)</t>
  </si>
  <si>
    <t>1,75*(2,7+0,45*2)</t>
  </si>
  <si>
    <t>2,94*(2,83*2+6*2)</t>
  </si>
  <si>
    <t>1,9*(2,1*2)</t>
  </si>
  <si>
    <t>766184743</t>
  </si>
  <si>
    <t>-827146674</t>
  </si>
  <si>
    <t>-1631784719</t>
  </si>
  <si>
    <t>820778799</t>
  </si>
  <si>
    <t>13*(9,3*2+3*2)</t>
  </si>
  <si>
    <t>-1612510556</t>
  </si>
  <si>
    <t>1460684598</t>
  </si>
  <si>
    <t>319,8</t>
  </si>
  <si>
    <t>119960624</t>
  </si>
  <si>
    <t>-1839839805</t>
  </si>
  <si>
    <t>968072244</t>
  </si>
  <si>
    <t>Vybourání kovových rámů oken jednoduchých včetně křídel pl do 1 m2</t>
  </si>
  <si>
    <t>1016089770</t>
  </si>
  <si>
    <t>0,635*1,51*2</t>
  </si>
  <si>
    <t>968072245</t>
  </si>
  <si>
    <t>Vybourání kovových rámů oken jednoduchých včetně křídel pl do 2 m2</t>
  </si>
  <si>
    <t>1328204439</t>
  </si>
  <si>
    <t>2*0,88</t>
  </si>
  <si>
    <t>968072247</t>
  </si>
  <si>
    <t>Vybourání kovových rámů oken jednoduchých včetně křídel pl přes 4 m2</t>
  </si>
  <si>
    <t>-758677557</t>
  </si>
  <si>
    <t>4,345*1,51*2</t>
  </si>
  <si>
    <t>978013121</t>
  </si>
  <si>
    <t>Otlučení (osekání) vnitřní vápenné nebo vápenocementové omítky stěn v rozsahu do 10 %</t>
  </si>
  <si>
    <t>1456969805</t>
  </si>
  <si>
    <t>-650948304</t>
  </si>
  <si>
    <t>77,36</t>
  </si>
  <si>
    <t>1181899097</t>
  </si>
  <si>
    <t>Mezisoučet</t>
  </si>
  <si>
    <t>spárované kamenné zdivo</t>
  </si>
  <si>
    <t>225,86</t>
  </si>
  <si>
    <t>985131311</t>
  </si>
  <si>
    <t>Ruční dočištění ploch stěn, rubu kleneb a podlah ocelových kartáči</t>
  </si>
  <si>
    <t>164020399</t>
  </si>
  <si>
    <t xml:space="preserve">"oprava spárování obkladového zdiva pilířů"  </t>
  </si>
  <si>
    <t>50%</t>
  </si>
  <si>
    <t>225,86*0,5</t>
  </si>
  <si>
    <t>985142111</t>
  </si>
  <si>
    <t>Vysekání spojovací hmoty ze spár zdiva hl do 40 mm dl do 6 m/m2</t>
  </si>
  <si>
    <t>CS ÚRS 2018 01</t>
  </si>
  <si>
    <t>827820632</t>
  </si>
  <si>
    <t xml:space="preserve">"oprava spárování obkladového zdiva pilířů"   </t>
  </si>
  <si>
    <t>985231111</t>
  </si>
  <si>
    <t>Spárování zdiva aktivovanou maltou spára hl do 40 mm dl do 6 m/m2</t>
  </si>
  <si>
    <t>1073429929</t>
  </si>
  <si>
    <t>-2080219708</t>
  </si>
  <si>
    <t>-1290294916</t>
  </si>
  <si>
    <t>7,851*5 'Přepočtené koeficientem množství</t>
  </si>
  <si>
    <t>-1497621080</t>
  </si>
  <si>
    <t>7,018</t>
  </si>
  <si>
    <t>-1385315282</t>
  </si>
  <si>
    <t>2033624163</t>
  </si>
  <si>
    <t>26</t>
  </si>
  <si>
    <t>764002851</t>
  </si>
  <si>
    <t>Demontáž oplechování parapetů do suti</t>
  </si>
  <si>
    <t>-855627431</t>
  </si>
  <si>
    <t>27</t>
  </si>
  <si>
    <t>-1326491663</t>
  </si>
  <si>
    <t>K3</t>
  </si>
  <si>
    <t>2,8</t>
  </si>
  <si>
    <t>28</t>
  </si>
  <si>
    <t>764246402</t>
  </si>
  <si>
    <t>Oplechování parapetů rovných mechanicky kotvené z TiZn předzvětralého plechu rš 200 mm</t>
  </si>
  <si>
    <t>1394074533</t>
  </si>
  <si>
    <t>4,46*2+0,75*2</t>
  </si>
  <si>
    <t>29</t>
  </si>
  <si>
    <t>1773441216</t>
  </si>
  <si>
    <t>766</t>
  </si>
  <si>
    <t>Konstrukce truhlářské</t>
  </si>
  <si>
    <t>30</t>
  </si>
  <si>
    <t>766501501</t>
  </si>
  <si>
    <t>D+M okno plastové T1 4345/1510 mm, Uw 1,2 W/m2K - spicifikace viz tabulka oken</t>
  </si>
  <si>
    <t>kus</t>
  </si>
  <si>
    <t>-1633131273</t>
  </si>
  <si>
    <t>31</t>
  </si>
  <si>
    <t>766501502</t>
  </si>
  <si>
    <t>D+M okno plastové T2 4345/1510 mm, Uw 1,2 W/m2K - spicifikace viz tabulka oken</t>
  </si>
  <si>
    <t>-1025228036</t>
  </si>
  <si>
    <t>32</t>
  </si>
  <si>
    <t>766501503</t>
  </si>
  <si>
    <t>D+M okno plastové T3 635/1510 mm, Uw 1,2 W/m2K - spicifikace viz tabulka oken</t>
  </si>
  <si>
    <t>-802767500</t>
  </si>
  <si>
    <t>33</t>
  </si>
  <si>
    <t>766694111</t>
  </si>
  <si>
    <t>Montáž parapetních desek dřevěných nebo plastových šířky do 30 cm délky do 1,0 m</t>
  </si>
  <si>
    <t>-1923005123</t>
  </si>
  <si>
    <t>34</t>
  </si>
  <si>
    <t>766694114</t>
  </si>
  <si>
    <t>Montáž parapetních desek dřevěných nebo plastových šířky do 30 cm délky přes 2,6 m</t>
  </si>
  <si>
    <t>-1767922636</t>
  </si>
  <si>
    <t>35</t>
  </si>
  <si>
    <t>M</t>
  </si>
  <si>
    <t>61144401</t>
  </si>
  <si>
    <t>parapet plastový vnitřní komůrkový 250x20x1000mm</t>
  </si>
  <si>
    <t>-1211993200</t>
  </si>
  <si>
    <t>4,4*2</t>
  </si>
  <si>
    <t>0,7*2</t>
  </si>
  <si>
    <t>36</t>
  </si>
  <si>
    <t>61144019</t>
  </si>
  <si>
    <t>koncovka k parapetu plastovému vnitřnímu 1 pár</t>
  </si>
  <si>
    <t>sada</t>
  </si>
  <si>
    <t>2101249329</t>
  </si>
  <si>
    <t>37</t>
  </si>
  <si>
    <t>998766102</t>
  </si>
  <si>
    <t>Přesun hmot tonážní pro konstrukce truhlářské v objektech v do 12 m</t>
  </si>
  <si>
    <t>994111857</t>
  </si>
  <si>
    <t>767</t>
  </si>
  <si>
    <t>Konstrukce zámečnické</t>
  </si>
  <si>
    <t>38</t>
  </si>
  <si>
    <t>767501901</t>
  </si>
  <si>
    <t>D+M nové hliníkové dveře T5 880/2000 mm - specifikace viz tabulka dveří</t>
  </si>
  <si>
    <t>-2063286668</t>
  </si>
  <si>
    <t>39</t>
  </si>
  <si>
    <t>998767102</t>
  </si>
  <si>
    <t>Přesun hmot tonážní pro zámečnické konstrukce v objektech v do 12 m</t>
  </si>
  <si>
    <t>-669844359</t>
  </si>
  <si>
    <t>40</t>
  </si>
  <si>
    <t>783301313</t>
  </si>
  <si>
    <t>Odmaštění zámečnických konstrukcí ředidlovým odmašťovačem</t>
  </si>
  <si>
    <t>-785855664</t>
  </si>
  <si>
    <t>41</t>
  </si>
  <si>
    <t>783306805</t>
  </si>
  <si>
    <t>Odstranění nátěru ze zámečnických konstrukcí opálením</t>
  </si>
  <si>
    <t>-1284194664</t>
  </si>
  <si>
    <t>zárubně</t>
  </si>
  <si>
    <t>0,4*(0,9+2*2)</t>
  </si>
  <si>
    <t>42</t>
  </si>
  <si>
    <t>783314101</t>
  </si>
  <si>
    <t>Základní jednonásobný syntetický nátěr zámečnických konstrukcí</t>
  </si>
  <si>
    <t>-1631319706</t>
  </si>
  <si>
    <t>43</t>
  </si>
  <si>
    <t>783317101</t>
  </si>
  <si>
    <t>Krycí jednonásobný syntetický standardní nátěr zámečnických konstrukcí</t>
  </si>
  <si>
    <t>-2006439557</t>
  </si>
  <si>
    <t>dvojnásobný</t>
  </si>
  <si>
    <t>1,96*2</t>
  </si>
  <si>
    <t>44</t>
  </si>
  <si>
    <t>783901551</t>
  </si>
  <si>
    <t>Příprava podkladu betonových podlah před provedením nátěru omytím tlakovou vodou</t>
  </si>
  <si>
    <t>152296268</t>
  </si>
  <si>
    <t>podesty lávek</t>
  </si>
  <si>
    <t>P2</t>
  </si>
  <si>
    <t>3,6</t>
  </si>
  <si>
    <t>45</t>
  </si>
  <si>
    <t>1969583363</t>
  </si>
  <si>
    <t>46</t>
  </si>
  <si>
    <t>820270477</t>
  </si>
  <si>
    <t>47</t>
  </si>
  <si>
    <t>-1344183293</t>
  </si>
  <si>
    <t>784</t>
  </si>
  <si>
    <t>Dokončovací práce - malby a tapety</t>
  </si>
  <si>
    <t>48</t>
  </si>
  <si>
    <t>784121001</t>
  </si>
  <si>
    <t>Oškrabání malby v mísnostech výšky do 3,80 m</t>
  </si>
  <si>
    <t>-664923876</t>
  </si>
  <si>
    <t>52,7</t>
  </si>
  <si>
    <t>49</t>
  </si>
  <si>
    <t>784121011</t>
  </si>
  <si>
    <t>Rozmývání podkladu po oškrabání malby v místnostech výšky do 3,80 m</t>
  </si>
  <si>
    <t>161405610</t>
  </si>
  <si>
    <t>50</t>
  </si>
  <si>
    <t>784181101</t>
  </si>
  <si>
    <t>Základní akrylátová jednonásobná penetrace podkladu v místnostech výšky do 3,80m</t>
  </si>
  <si>
    <t>-605571327</t>
  </si>
  <si>
    <t>51</t>
  </si>
  <si>
    <t>784221101</t>
  </si>
  <si>
    <t>Dvojnásobné bílé malby ze směsí za sucha dobře otěruvzdorných v místnostech do 3,80 m</t>
  </si>
  <si>
    <t>-1304278744</t>
  </si>
  <si>
    <t>SO 03 - Jezový pilíř č. 3</t>
  </si>
  <si>
    <t>-1373812102</t>
  </si>
  <si>
    <t>1790996336</t>
  </si>
  <si>
    <t>-1455728202</t>
  </si>
  <si>
    <t>3,6*(3,2+0,2*2)</t>
  </si>
  <si>
    <t>1,75*(3,2+0,45*2)</t>
  </si>
  <si>
    <t>2,94*(3,2*2+6*2)</t>
  </si>
  <si>
    <t>-1108876612</t>
  </si>
  <si>
    <t>-1097736502</t>
  </si>
  <si>
    <t>1205665080</t>
  </si>
  <si>
    <t>1826821453</t>
  </si>
  <si>
    <t>13*(9,3*2+3,5*2)</t>
  </si>
  <si>
    <t>1845937302</t>
  </si>
  <si>
    <t>715386850</t>
  </si>
  <si>
    <t>332,8</t>
  </si>
  <si>
    <t>-1177354192</t>
  </si>
  <si>
    <t>1262038673</t>
  </si>
  <si>
    <t>-759689619</t>
  </si>
  <si>
    <t>392482889</t>
  </si>
  <si>
    <t>-1731966941</t>
  </si>
  <si>
    <t>-454076013</t>
  </si>
  <si>
    <t>1864290615</t>
  </si>
  <si>
    <t>82,11</t>
  </si>
  <si>
    <t>230,5</t>
  </si>
  <si>
    <t>-2055050477</t>
  </si>
  <si>
    <t>230,5*0,5</t>
  </si>
  <si>
    <t>-2097959609</t>
  </si>
  <si>
    <t>1106751922</t>
  </si>
  <si>
    <t>-1875073590</t>
  </si>
  <si>
    <t>-1387849984</t>
  </si>
  <si>
    <t>3,352*5 'Přepočtené koeficientem množství</t>
  </si>
  <si>
    <t>-1885829686</t>
  </si>
  <si>
    <t>3,35</t>
  </si>
  <si>
    <t>-1150572523</t>
  </si>
  <si>
    <t>1528778830</t>
  </si>
  <si>
    <t>815016516</t>
  </si>
  <si>
    <t>1181842933</t>
  </si>
  <si>
    <t>K4</t>
  </si>
  <si>
    <t>3,2</t>
  </si>
  <si>
    <t>-1164895163</t>
  </si>
  <si>
    <t>148746129</t>
  </si>
  <si>
    <t>-89526421</t>
  </si>
  <si>
    <t>435463822</t>
  </si>
  <si>
    <t>-1189728573</t>
  </si>
  <si>
    <t>1659967737</t>
  </si>
  <si>
    <t>-1887914062</t>
  </si>
  <si>
    <t>1724789004</t>
  </si>
  <si>
    <t>-607777716</t>
  </si>
  <si>
    <t>-718424286</t>
  </si>
  <si>
    <t>D+M nové hliníkové dveře T6 880/2050 mm - specifikace viz tabulka dveří</t>
  </si>
  <si>
    <t>1985659128</t>
  </si>
  <si>
    <t>-2021678273</t>
  </si>
  <si>
    <t>1654280255</t>
  </si>
  <si>
    <t>482906407</t>
  </si>
  <si>
    <t>249745271</t>
  </si>
  <si>
    <t>-1752766385</t>
  </si>
  <si>
    <t>-862195342</t>
  </si>
  <si>
    <t>-1136252085</t>
  </si>
  <si>
    <t>-1593835313</t>
  </si>
  <si>
    <t>1940388459</t>
  </si>
  <si>
    <t>132863140</t>
  </si>
  <si>
    <t>56,1</t>
  </si>
  <si>
    <t>-1594644831</t>
  </si>
  <si>
    <t>1152702876</t>
  </si>
  <si>
    <t>-1951145701</t>
  </si>
  <si>
    <t>SO 04 - Jezový pilíř č. 4</t>
  </si>
  <si>
    <t>1420301519</t>
  </si>
  <si>
    <t>1170143894</t>
  </si>
  <si>
    <t>(4,345*2+1,51*2)</t>
  </si>
  <si>
    <t>(2,34*2+1,51*2)</t>
  </si>
  <si>
    <t>1249404572</t>
  </si>
  <si>
    <t>3,6*(4,53+0,2*4)</t>
  </si>
  <si>
    <t>1,75*(4,53+0,45*2)</t>
  </si>
  <si>
    <t>1,9*(4,53+10)</t>
  </si>
  <si>
    <t>440912145</t>
  </si>
  <si>
    <t>-442009441</t>
  </si>
  <si>
    <t>1777206368</t>
  </si>
  <si>
    <t>1629374648</t>
  </si>
  <si>
    <t>-416328713</t>
  </si>
  <si>
    <t>-1958836697</t>
  </si>
  <si>
    <t>-1083740441</t>
  </si>
  <si>
    <t>-134273677</t>
  </si>
  <si>
    <t>406846359</t>
  </si>
  <si>
    <t>2038138981</t>
  </si>
  <si>
    <t>968072246</t>
  </si>
  <si>
    <t>Vybourání kovových rámů oken jednoduchých včetně křídel pl do 4 m2</t>
  </si>
  <si>
    <t>-987087037</t>
  </si>
  <si>
    <t>2,34*1,51</t>
  </si>
  <si>
    <t>689849950</t>
  </si>
  <si>
    <t>4,345*1,51</t>
  </si>
  <si>
    <t>1649527368</t>
  </si>
  <si>
    <t>-1111192833</t>
  </si>
  <si>
    <t>108,218</t>
  </si>
  <si>
    <t>-1700094852</t>
  </si>
  <si>
    <t>185,8</t>
  </si>
  <si>
    <t>-1060510884</t>
  </si>
  <si>
    <t>185,8*0,5</t>
  </si>
  <si>
    <t>908553084</t>
  </si>
  <si>
    <t>-1698919839</t>
  </si>
  <si>
    <t>-1496888985</t>
  </si>
  <si>
    <t>-825765340</t>
  </si>
  <si>
    <t>9,144*5 'Přepočtené koeficientem množství</t>
  </si>
  <si>
    <t>176733133</t>
  </si>
  <si>
    <t>9,144</t>
  </si>
  <si>
    <t>-137453723</t>
  </si>
  <si>
    <t>570189242</t>
  </si>
  <si>
    <t>2109475190</t>
  </si>
  <si>
    <t>-1823482996</t>
  </si>
  <si>
    <t>K5</t>
  </si>
  <si>
    <t>4,6</t>
  </si>
  <si>
    <t>1503619300</t>
  </si>
  <si>
    <t>4,46+0,75*2+2,34</t>
  </si>
  <si>
    <t>-1720191088</t>
  </si>
  <si>
    <t>-1973826929</t>
  </si>
  <si>
    <t>1807831939</t>
  </si>
  <si>
    <t>766501504</t>
  </si>
  <si>
    <t>D+M okno plastové T4 2225/1510 mm, Uw 1,2 W/m2K - spicifikace viz tabulka oken</t>
  </si>
  <si>
    <t>1658917093</t>
  </si>
  <si>
    <t>68987429</t>
  </si>
  <si>
    <t>988593444</t>
  </si>
  <si>
    <t>-642214369</t>
  </si>
  <si>
    <t>4,4+2,3</t>
  </si>
  <si>
    <t>1654618875</t>
  </si>
  <si>
    <t>390093901</t>
  </si>
  <si>
    <t>-333657306</t>
  </si>
  <si>
    <t>-201723853</t>
  </si>
  <si>
    <t>1506089410</t>
  </si>
  <si>
    <t>1005867970</t>
  </si>
  <si>
    <t>810389648</t>
  </si>
  <si>
    <t>495217799</t>
  </si>
  <si>
    <t>-553042865</t>
  </si>
  <si>
    <t>P4</t>
  </si>
  <si>
    <t>10,6</t>
  </si>
  <si>
    <t>582853137</t>
  </si>
  <si>
    <t>1471028091</t>
  </si>
  <si>
    <t>-662511303</t>
  </si>
  <si>
    <t>-1479048203</t>
  </si>
  <si>
    <t>-783630608</t>
  </si>
  <si>
    <t>-1872943805</t>
  </si>
  <si>
    <t>52</t>
  </si>
  <si>
    <t>-965104342</t>
  </si>
  <si>
    <t>SO 05 - Nadzemní objekt strojovny</t>
  </si>
  <si>
    <t xml:space="preserve">    1 - Zemní práce</t>
  </si>
  <si>
    <t xml:space="preserve">    5 - Komunikace pozemní</t>
  </si>
  <si>
    <t>Zemní práce</t>
  </si>
  <si>
    <t>132212111</t>
  </si>
  <si>
    <t>Hloubení rýh š do 800 mm v soudržných horninách třídy těžitelnosti I, skupiny 3 ručně</t>
  </si>
  <si>
    <t>m3</t>
  </si>
  <si>
    <t>1905586822</t>
  </si>
  <si>
    <t>strojovna okap. chodník</t>
  </si>
  <si>
    <t>0,5*(3,27+1,5*2)*0,3</t>
  </si>
  <si>
    <t>Komunikace pozemní</t>
  </si>
  <si>
    <t>564750111</t>
  </si>
  <si>
    <t>Podklad z kameniva hrubého drceného vel. 16-32 mm tl 150 mm</t>
  </si>
  <si>
    <t>837582518</t>
  </si>
  <si>
    <t>-898567380</t>
  </si>
  <si>
    <t>314109212</t>
  </si>
  <si>
    <t>698995711</t>
  </si>
  <si>
    <t>1767784621</t>
  </si>
  <si>
    <t>912131194</t>
  </si>
  <si>
    <t>0,5*(2,8+1,5*2)</t>
  </si>
  <si>
    <t>-1749920884</t>
  </si>
  <si>
    <t>-1892814885</t>
  </si>
  <si>
    <t>2,9</t>
  </si>
  <si>
    <t>-2053053660</t>
  </si>
  <si>
    <t>-1266340612</t>
  </si>
  <si>
    <t>0,171*5 'Přepočtené koeficientem množství</t>
  </si>
  <si>
    <t>-2115372347</t>
  </si>
  <si>
    <t>1,771</t>
  </si>
  <si>
    <t>-716017295</t>
  </si>
  <si>
    <t>-1325798296</t>
  </si>
  <si>
    <t>3,5</t>
  </si>
  <si>
    <t>SO 06 - Pravé jezové těleso</t>
  </si>
  <si>
    <t xml:space="preserve">    63 - Podlahy a podlahové konstrukce</t>
  </si>
  <si>
    <t xml:space="preserve">    90A - Heverování lávek</t>
  </si>
  <si>
    <t xml:space="preserve">    711 - Izolace proti vodě, vlhkosti a plynům</t>
  </si>
  <si>
    <t xml:space="preserve">    712 - Povlakové krytiny</t>
  </si>
  <si>
    <t xml:space="preserve">    722 - Zdravotechnika - vodovod</t>
  </si>
  <si>
    <t xml:space="preserve">    741 - Elektroinstalace - silnoproud</t>
  </si>
  <si>
    <t xml:space="preserve">    762 - Konstrukce tesařské</t>
  </si>
  <si>
    <t xml:space="preserve">    789 - Povrchové úpravy ocelových konstrukcí a technologických zařízení</t>
  </si>
  <si>
    <t>63</t>
  </si>
  <si>
    <t>Podlahy a podlahové konstrukce</t>
  </si>
  <si>
    <t>632450132</t>
  </si>
  <si>
    <t>Vyrovnávací cementový potěr tl do 30 mm ze suchých směsí provedený v ploše</t>
  </si>
  <si>
    <t>-2090402912</t>
  </si>
  <si>
    <t>63501510</t>
  </si>
  <si>
    <t>Podkladní a spojovací vrstva vnějších ploch penetrace akrylát-silikonová nanášená ručně stěn</t>
  </si>
  <si>
    <t>1122073159</t>
  </si>
  <si>
    <t>pod nový cementový potěr</t>
  </si>
  <si>
    <t>3*2</t>
  </si>
  <si>
    <t>91040-R</t>
  </si>
  <si>
    <t>Osazení a odstranění plachet pod jezová tělesa – zabránění spadu otryskaných nátěrů do vody</t>
  </si>
  <si>
    <t>-1308536848</t>
  </si>
  <si>
    <t>vč. likvidace spadů a plachet zákonným způsobem</t>
  </si>
  <si>
    <t>(18,5)*3</t>
  </si>
  <si>
    <t>91050-R</t>
  </si>
  <si>
    <t>Ochrana stávajících konstrukcí při tryskání – zakrytí geotextílií</t>
  </si>
  <si>
    <t>-1751189788</t>
  </si>
  <si>
    <t>vč. likvidace geotextilie zákonným způsobem</t>
  </si>
  <si>
    <t>91070-R</t>
  </si>
  <si>
    <t>Provedení mokrých zkoušek</t>
  </si>
  <si>
    <t>kpl</t>
  </si>
  <si>
    <t>892658356</t>
  </si>
  <si>
    <t>1,0</t>
  </si>
  <si>
    <t>965042121</t>
  </si>
  <si>
    <t>Bourání podkladů pod dlažby nebo mazanin betonových nebo z litého asfaltu tl do 100 mm pl do 1 m2</t>
  </si>
  <si>
    <t>-236170202</t>
  </si>
  <si>
    <t xml:space="preserve">zhlaví jezových lávek </t>
  </si>
  <si>
    <t>90A</t>
  </si>
  <si>
    <t>Heverování lávek</t>
  </si>
  <si>
    <t>90a2</t>
  </si>
  <si>
    <t>Vyheverování lávek</t>
  </si>
  <si>
    <t>-2041129412</t>
  </si>
  <si>
    <t>-1827371061</t>
  </si>
  <si>
    <t>264269565</t>
  </si>
  <si>
    <t>3,678*5 'Přepočtené koeficientem množství</t>
  </si>
  <si>
    <t>-613506931</t>
  </si>
  <si>
    <t>997015502</t>
  </si>
  <si>
    <t>314680021</t>
  </si>
  <si>
    <t>Odpadní materiál z otryskávání - kód odpadu 12 01 16</t>
  </si>
  <si>
    <t>-378834743</t>
  </si>
  <si>
    <t>711</t>
  </si>
  <si>
    <t>Izolace proti vodě, vlhkosti a plynům</t>
  </si>
  <si>
    <t>711131811</t>
  </si>
  <si>
    <t>Odstranění izolace proti zemní vlhkosti vodorovné</t>
  </si>
  <si>
    <t>-521630502</t>
  </si>
  <si>
    <t>demontáž HI na uložení lávek</t>
  </si>
  <si>
    <t>5*2</t>
  </si>
  <si>
    <t>711491876</t>
  </si>
  <si>
    <t>Demontáž ukončovací lišty pro přichycení izolace</t>
  </si>
  <si>
    <t>1053853046</t>
  </si>
  <si>
    <t>6,3*2</t>
  </si>
  <si>
    <t>712</t>
  </si>
  <si>
    <t>Povlakové krytiny</t>
  </si>
  <si>
    <t>712361703</t>
  </si>
  <si>
    <t>Provedení povlakové krytiny střech do 10° fólií přilepenou v plné ploše</t>
  </si>
  <si>
    <t>1243953985</t>
  </si>
  <si>
    <t>uložení lávek</t>
  </si>
  <si>
    <t>1*3*2</t>
  </si>
  <si>
    <t>28322000</t>
  </si>
  <si>
    <t>fólie hydroizolační střešní mPVC mechanicky kotvená tl 2,0mm šedá</t>
  </si>
  <si>
    <t>463199338</t>
  </si>
  <si>
    <t>6*1,15 'Přepočtené koeficientem množství</t>
  </si>
  <si>
    <t>712363005</t>
  </si>
  <si>
    <t>Provedení povlakové krytiny střech do 10° navařením fólie PVC na oplechování v plné ploše</t>
  </si>
  <si>
    <t>-875669815</t>
  </si>
  <si>
    <t>6*0,5</t>
  </si>
  <si>
    <t>-1808581877</t>
  </si>
  <si>
    <t>3*1,15 'Přepočtené koeficientem množství</t>
  </si>
  <si>
    <t>712363314</t>
  </si>
  <si>
    <t>Povlakové krytiny střech do 10° z tvarovaných poplastovaných lišt délky 2 m stěnová lišta vyhnutá rš 71 mm</t>
  </si>
  <si>
    <t>-1106074316</t>
  </si>
  <si>
    <t>uložení lávky</t>
  </si>
  <si>
    <t>3zaokrouhleno na 2m kusy = 2</t>
  </si>
  <si>
    <t>712363316</t>
  </si>
  <si>
    <t>Povlakové krytiny střech do 10° z tvarovaných poplastovaných lišt délky 2 m okapnice široká rš 200 mm</t>
  </si>
  <si>
    <t>235644531</t>
  </si>
  <si>
    <t>ukončení okapnicí</t>
  </si>
  <si>
    <t>3/2= 1,5 m = 2 ks</t>
  </si>
  <si>
    <t>712391171</t>
  </si>
  <si>
    <t>Provedení povlakové krytiny střech do 10° podkladní textilní vrstvy</t>
  </si>
  <si>
    <t>2017264595</t>
  </si>
  <si>
    <t>69311082</t>
  </si>
  <si>
    <t>geotextilie netkaná separační, ochranná, filtrační, drenážní PP 500g/m2</t>
  </si>
  <si>
    <t>-1382182395</t>
  </si>
  <si>
    <t>6,9*1,2 'Přepočtené koeficientem množství</t>
  </si>
  <si>
    <t>998712102</t>
  </si>
  <si>
    <t>Přesun hmot tonážní tonážní pro krytiny povlakové v objektech v do 12 m</t>
  </si>
  <si>
    <t>1059828606</t>
  </si>
  <si>
    <t>722</t>
  </si>
  <si>
    <t>Zdravotechnika - vodovod</t>
  </si>
  <si>
    <t>722-101</t>
  </si>
  <si>
    <t>Demontáž stávajícího rozvodu vody</t>
  </si>
  <si>
    <t>-1591735668</t>
  </si>
  <si>
    <t>722-102</t>
  </si>
  <si>
    <t>Nový rozvod vody PPR 25x3,4mm opatřeno odporovým drátem</t>
  </si>
  <si>
    <t>-842040322</t>
  </si>
  <si>
    <t>Rozvod vody bude</t>
  </si>
  <si>
    <t>proveden nový a to z plastového potrubí PPR 25x3,4mm, které bude opatreno izolací</t>
  </si>
  <si>
    <t>a odporovým drátem, aby bylo zabráneno zamrzání v zimním období. Toto potrubí</t>
  </si>
  <si>
    <t>bude vedeno v hliníkové ctvercové chránicce, které povede po kraji jezové lávky a</t>
  </si>
  <si>
    <t>bude k ní upevneno. Nové výtokové kohouty jsou navrženy dva a budou umísteny na</t>
  </si>
  <si>
    <t>totožném míste jako stávající. Potrubí v míste výtokového kohoutu bude zasekáno do</t>
  </si>
  <si>
    <t>drážky do zdeného zábradlí a kohout bude také zazden. Výtokové kohouty budou</t>
  </si>
  <si>
    <t>nezámrzné. Po novém provedení rozvodu vody bude zhotovena tlaková zkouška.</t>
  </si>
  <si>
    <t>722-103</t>
  </si>
  <si>
    <t>D+M nezámrzný kohout zasekaný do zdi - vč. zednické přípomoci (vysekání, zazdění)</t>
  </si>
  <si>
    <t>ks</t>
  </si>
  <si>
    <t>1205884834</t>
  </si>
  <si>
    <t>741</t>
  </si>
  <si>
    <t>Elektroinstalace - silnoproud</t>
  </si>
  <si>
    <t>7411-101</t>
  </si>
  <si>
    <t>Oddělení elektroinstalace od konstrukce lávky, provizorní vyvěšení na ocel. lano a zpětná motnáž na vrácenou lávku</t>
  </si>
  <si>
    <t>460051346</t>
  </si>
  <si>
    <t>Vzhledem k tomu, že se navrhuje vyheverování ocelových jezových</t>
  </si>
  <si>
    <t>lávek a jejich oprava, musí se provést opatrení, aby nedošlo k poškození</t>
  </si>
  <si>
    <t>elektroinstalace. Ocelový kastlík se rozebere, následne se ukotví mezi jezové veže</t>
  </si>
  <si>
    <t>ocelová lanka, pomocí kterých se vyvesí stávající vedení elektroinstalace. Po zpetné</t>
  </si>
  <si>
    <t>montáži ocelových lávek na puvodní místo se rozvody elektroinstalace vrátí na</t>
  </si>
  <si>
    <t>puvodní místo a budou vedeny zpet v kastlíku a upevneny na jezové lávky.</t>
  </si>
  <si>
    <t>V prípade, že nebude možné provést pouze vyvešení elektroinstalace, tak se provede</t>
  </si>
  <si>
    <t>její odpojení a následné zapojení po zpetné montáži lávek na puvodní místo.</t>
  </si>
  <si>
    <t>Následne bude provedena kompletní revize elektroinstalace.</t>
  </si>
  <si>
    <t>7411-102</t>
  </si>
  <si>
    <t>Montáž, zapojení a zprovoznění odporového drátu - viz ZI</t>
  </si>
  <si>
    <t>-1086473201</t>
  </si>
  <si>
    <t>762</t>
  </si>
  <si>
    <t>Konstrukce tesařské</t>
  </si>
  <si>
    <t>76210-R</t>
  </si>
  <si>
    <t>Výměna prahového těsnění – dubový trámec vč. seříznutí a montáže a seřízení</t>
  </si>
  <si>
    <t>-604527748</t>
  </si>
  <si>
    <t>vč.likvidace stávajícího prahového těsnění zákonným způsobem</t>
  </si>
  <si>
    <t>18,5</t>
  </si>
  <si>
    <t>76211-R</t>
  </si>
  <si>
    <t>Výměna gumového vodorovného těsnění – gumové těsnění profil 150x10mm vč. montáže a seřízení</t>
  </si>
  <si>
    <t>847732630</t>
  </si>
  <si>
    <t>76220-R</t>
  </si>
  <si>
    <t>Výměna bočních těsnění jezových polí – dubový trámec vč. seříznutí a montáže a seřízení</t>
  </si>
  <si>
    <t>-58302902</t>
  </si>
  <si>
    <t>vč.likvidace stávajících bočních těsnění zákonným způsobem</t>
  </si>
  <si>
    <t>76230-R</t>
  </si>
  <si>
    <t>Výměna gumových bočních těsnění jezových polí – gumové bocní tesnení klapky - profil 50x50mm vč. montáže a seřízení</t>
  </si>
  <si>
    <t>1752171804</t>
  </si>
  <si>
    <t>998762102</t>
  </si>
  <si>
    <t>Přesun hmot tonážní pro kce tesařské v objektech v do 12 m</t>
  </si>
  <si>
    <t>-240213037</t>
  </si>
  <si>
    <t>76710-R</t>
  </si>
  <si>
    <t>Výměna ocelových částí konstrukcí + výměna poškozených nýtů</t>
  </si>
  <si>
    <t>kg</t>
  </si>
  <si>
    <t>2035009137</t>
  </si>
  <si>
    <t>76720-R</t>
  </si>
  <si>
    <t>Metalizace ocelových částí konstrukcí v tl.160 my</t>
  </si>
  <si>
    <t>-1504005939</t>
  </si>
  <si>
    <t>76730-R</t>
  </si>
  <si>
    <t>Oprava nýtových spojů</t>
  </si>
  <si>
    <t>-425468162</t>
  </si>
  <si>
    <t>767501850</t>
  </si>
  <si>
    <t xml:space="preserve">D+M provizorní natažení ocelového lana pro provizorní vyvěšení kabelů vč. kotvení </t>
  </si>
  <si>
    <t>1681080524</t>
  </si>
  <si>
    <t>767501851</t>
  </si>
  <si>
    <t>Odstranění kotvení lávky z kloubového spoje</t>
  </si>
  <si>
    <t>-495817775</t>
  </si>
  <si>
    <t>76750185D</t>
  </si>
  <si>
    <t>Zpětné prokotvení lávky v kloubových spojích</t>
  </si>
  <si>
    <t>-960586363</t>
  </si>
  <si>
    <t>76750185R</t>
  </si>
  <si>
    <t xml:space="preserve">Odstrojení lávek </t>
  </si>
  <si>
    <t>1169362516</t>
  </si>
  <si>
    <t>767590110</t>
  </si>
  <si>
    <t>Montáž podlahového roštu svařovaného</t>
  </si>
  <si>
    <t>-708428536</t>
  </si>
  <si>
    <t>1,45*(19,2)*48</t>
  </si>
  <si>
    <t>55347016</t>
  </si>
  <si>
    <t>rošt podlahový lisovaný žárově zinkovaný velikost 30/3mm 1000x1000mm</t>
  </si>
  <si>
    <t>675610076</t>
  </si>
  <si>
    <t>767590830</t>
  </si>
  <si>
    <t>Demontáž podlah zdvojených - desek</t>
  </si>
  <si>
    <t>1268293308</t>
  </si>
  <si>
    <t>demontáž pororoštů</t>
  </si>
  <si>
    <t>1,45*(19,2)</t>
  </si>
  <si>
    <t>717112388</t>
  </si>
  <si>
    <t>783101101</t>
  </si>
  <si>
    <t xml:space="preserve">Ošetření kloubového uložení - opískování, základní nátěr + 2x vrchní nátěr </t>
  </si>
  <si>
    <t>-1353317384</t>
  </si>
  <si>
    <t>783601101</t>
  </si>
  <si>
    <t>Povrchová úprava ocelových konstrukcí - lávek</t>
  </si>
  <si>
    <t>565645263</t>
  </si>
  <si>
    <t>-ocelová konstrukce bude otryskána pískem na stupeň Sa 2,5</t>
  </si>
  <si>
    <t>- metalizace 1x Zinakor tl. 120µm</t>
  </si>
  <si>
    <t>- nátěr systém Jotun 1x základní nátěr Penguard Expres Mio tl. 100µm</t>
  </si>
  <si>
    <t>- 1x nátěr Jotamastic 87 tl. 200µm</t>
  </si>
  <si>
    <t>- 1x krycí vrstva Normadur 65 HS, tl. 80µm</t>
  </si>
  <si>
    <t>Barevný odstín: ral 7045 šedá</t>
  </si>
  <si>
    <t>36,72</t>
  </si>
  <si>
    <t>789</t>
  </si>
  <si>
    <t>Povrchové úpravy ocelových konstrukcí a technologických zařízení</t>
  </si>
  <si>
    <t>78922-R</t>
  </si>
  <si>
    <t>Otryskání ploch konstrukcí na stupeň přípravy Sa2,5 materiálem systému Dirk Blastgrit</t>
  </si>
  <si>
    <t>-828716767</t>
  </si>
  <si>
    <t xml:space="preserve">pravého jezového tělesa včetně bočních plechů a včetně ztužujících rohů v místě vysouvání tělesa je </t>
  </si>
  <si>
    <t>179</t>
  </si>
  <si>
    <t>78923-R</t>
  </si>
  <si>
    <t>Mechanické dočištění ploch konstrukcí</t>
  </si>
  <si>
    <t>892431462</t>
  </si>
  <si>
    <t>cca 20% ploch</t>
  </si>
  <si>
    <t>179*0,2</t>
  </si>
  <si>
    <t>78931-R</t>
  </si>
  <si>
    <t>Nátěr ploch konstrukcí materiálem Sika Permacor 2807/hs v minimální tl. 1000 μm</t>
  </si>
  <si>
    <t>-674044702</t>
  </si>
  <si>
    <t>SO 07 - Levé jezové těleso</t>
  </si>
  <si>
    <t>1635883992</t>
  </si>
  <si>
    <t>1188323864</t>
  </si>
  <si>
    <t>-637434161</t>
  </si>
  <si>
    <t>1126653830</t>
  </si>
  <si>
    <t>1798619897</t>
  </si>
  <si>
    <t>-232452133</t>
  </si>
  <si>
    <t>-462717703</t>
  </si>
  <si>
    <t>1443611293</t>
  </si>
  <si>
    <t>389977321</t>
  </si>
  <si>
    <t>-344962927</t>
  </si>
  <si>
    <t>-906107580</t>
  </si>
  <si>
    <t>-1273960033</t>
  </si>
  <si>
    <t>291147239</t>
  </si>
  <si>
    <t>99967198</t>
  </si>
  <si>
    <t>1351785883</t>
  </si>
  <si>
    <t>849739649</t>
  </si>
  <si>
    <t>-1096541313</t>
  </si>
  <si>
    <t>1210725125</t>
  </si>
  <si>
    <t>994101967</t>
  </si>
  <si>
    <t>6 zaokrouhleno na 2m kusy = 2</t>
  </si>
  <si>
    <t>-990164515</t>
  </si>
  <si>
    <t>6/2 = 3 m = 2kus</t>
  </si>
  <si>
    <t>295938038</t>
  </si>
  <si>
    <t>2119966891</t>
  </si>
  <si>
    <t>6*1,2 'Přepočtené koeficientem množství</t>
  </si>
  <si>
    <t>-369806966</t>
  </si>
  <si>
    <t>1134656126</t>
  </si>
  <si>
    <t>-1908289969</t>
  </si>
  <si>
    <t>-576011355</t>
  </si>
  <si>
    <t>1064031225</t>
  </si>
  <si>
    <t>53</t>
  </si>
  <si>
    <t>-493492361</t>
  </si>
  <si>
    <t>54</t>
  </si>
  <si>
    <t>1606964793</t>
  </si>
  <si>
    <t>56</t>
  </si>
  <si>
    <t>Výměna bočních těsnění obou jezových polí – dubový trámec vč. seříznutí a montáže a seřízení</t>
  </si>
  <si>
    <t>-212600132</t>
  </si>
  <si>
    <t>58</t>
  </si>
  <si>
    <t>1265405739</t>
  </si>
  <si>
    <t>74</t>
  </si>
  <si>
    <t>-1597114719</t>
  </si>
  <si>
    <t>75</t>
  </si>
  <si>
    <t>-191943722</t>
  </si>
  <si>
    <t>76</t>
  </si>
  <si>
    <t>-1585827160</t>
  </si>
  <si>
    <t>77</t>
  </si>
  <si>
    <t>-782862264</t>
  </si>
  <si>
    <t>78</t>
  </si>
  <si>
    <t>2146230673</t>
  </si>
  <si>
    <t>79</t>
  </si>
  <si>
    <t>-415321950</t>
  </si>
  <si>
    <t>80</t>
  </si>
  <si>
    <t>-178923833</t>
  </si>
  <si>
    <t>83</t>
  </si>
  <si>
    <t>926074053</t>
  </si>
  <si>
    <t>-1453852896</t>
  </si>
  <si>
    <t>85</t>
  </si>
  <si>
    <t>1158745127</t>
  </si>
  <si>
    <t>86</t>
  </si>
  <si>
    <t>1439265614</t>
  </si>
  <si>
    <t>88</t>
  </si>
  <si>
    <t>-1481622876</t>
  </si>
  <si>
    <t>94</t>
  </si>
  <si>
    <t>-2026731790</t>
  </si>
  <si>
    <t>103</t>
  </si>
  <si>
    <t>568732963</t>
  </si>
  <si>
    <t xml:space="preserve">levého jezového tělesa včetně bočních plechů a včetně ztužujících rohů v místě vysouvání tělesa ,zde je jezové těleso uzavřené a natírá se </t>
  </si>
  <si>
    <t>tedy z venku i zevnitř)</t>
  </si>
  <si>
    <t>358</t>
  </si>
  <si>
    <t>104</t>
  </si>
  <si>
    <t>-1638354662</t>
  </si>
  <si>
    <t>358*0,2</t>
  </si>
  <si>
    <t>105</t>
  </si>
  <si>
    <t>-1805860891</t>
  </si>
  <si>
    <t>SO 08 - Vorová propust</t>
  </si>
  <si>
    <t>201420077</t>
  </si>
  <si>
    <t>1911817102</t>
  </si>
  <si>
    <t>-1859018100</t>
  </si>
  <si>
    <t>(7)*3</t>
  </si>
  <si>
    <t>1190342108</t>
  </si>
  <si>
    <t>-296622451</t>
  </si>
  <si>
    <t>-286702385</t>
  </si>
  <si>
    <t>615899449</t>
  </si>
  <si>
    <t>582511863</t>
  </si>
  <si>
    <t>-144837119</t>
  </si>
  <si>
    <t>3,353*5 'Přepočtené koeficientem množství</t>
  </si>
  <si>
    <t>2054735506</t>
  </si>
  <si>
    <t>3,1</t>
  </si>
  <si>
    <t>-1282058627</t>
  </si>
  <si>
    <t>-1117119986</t>
  </si>
  <si>
    <t>-651795237</t>
  </si>
  <si>
    <t>-932870572</t>
  </si>
  <si>
    <t>-549613630</t>
  </si>
  <si>
    <t>-500229323</t>
  </si>
  <si>
    <t>-1764181172</t>
  </si>
  <si>
    <t>-1676926761</t>
  </si>
  <si>
    <t>-777234797</t>
  </si>
  <si>
    <t>3 zaokrouhleno na 2m kusy = 2</t>
  </si>
  <si>
    <t>-267199437</t>
  </si>
  <si>
    <t>-273238014</t>
  </si>
  <si>
    <t>-1948900546</t>
  </si>
  <si>
    <t>-1528993763</t>
  </si>
  <si>
    <t>-1027798921</t>
  </si>
  <si>
    <t>1534346576</t>
  </si>
  <si>
    <t>520387319</t>
  </si>
  <si>
    <t>16645648</t>
  </si>
  <si>
    <t>2142276913</t>
  </si>
  <si>
    <t>7,5</t>
  </si>
  <si>
    <t>1115780085</t>
  </si>
  <si>
    <t>1,1*2</t>
  </si>
  <si>
    <t>747566737</t>
  </si>
  <si>
    <t>-17966914</t>
  </si>
  <si>
    <t>-1290299025</t>
  </si>
  <si>
    <t>795084377</t>
  </si>
  <si>
    <t>-147997485</t>
  </si>
  <si>
    <t>1963215099</t>
  </si>
  <si>
    <t>1227848174</t>
  </si>
  <si>
    <t>-1927544400</t>
  </si>
  <si>
    <t>2099879368</t>
  </si>
  <si>
    <t>1,45*(8)*48</t>
  </si>
  <si>
    <t>-226117133</t>
  </si>
  <si>
    <t>-615491023</t>
  </si>
  <si>
    <t>1,45*(8)</t>
  </si>
  <si>
    <t>-1495708047</t>
  </si>
  <si>
    <t>-1450343311</t>
  </si>
  <si>
    <t>-1173595635</t>
  </si>
  <si>
    <t>15,5</t>
  </si>
  <si>
    <t>-1948333276</t>
  </si>
  <si>
    <t>vorová propusť</t>
  </si>
  <si>
    <t>-712861742</t>
  </si>
  <si>
    <t>45*0,2</t>
  </si>
  <si>
    <t>246115868</t>
  </si>
  <si>
    <t xml:space="preserve">V případě výrobků jsou uvedeny referenční výrobci popř. referenční výrobky určující požadovaný standart a kvalitu. Uchazeč může nabídnout výrobky </t>
  </si>
  <si>
    <t xml:space="preserve">se srovnatelnými, obdobnými technickými parametry nebo jinými, zajišťující vyšší kvalitu. Před realizací bude vždy výrobek předložen objednateli </t>
  </si>
  <si>
    <t>ke schválení (vzorek, výrobní listy, tech. podklady od výrobce).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</si>
</sst>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name val="Arial CE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/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5" borderId="0" xfId="0" applyFill="1" applyProtection="1"/>
    <xf numFmtId="4" fontId="21" fillId="5" borderId="22" xfId="0" applyNumberFormat="1" applyFont="1" applyFill="1" applyBorder="1" applyAlignment="1" applyProtection="1">
      <alignment vertical="center"/>
      <protection locked="0"/>
    </xf>
    <xf numFmtId="4" fontId="34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" fontId="37" fillId="5" borderId="22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49" fontId="21" fillId="0" borderId="0" xfId="0" applyNumberFormat="1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167" fontId="21" fillId="0" borderId="0" xfId="0" applyNumberFormat="1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2" fillId="0" borderId="0" xfId="0" applyFont="1" applyBorder="1" applyAlignment="1">
      <alignment horizontal="left" vertical="center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Fill="1" applyAlignment="1">
      <alignment vertical="center"/>
    </xf>
    <xf numFmtId="0" fontId="8" fillId="0" borderId="0" xfId="0" applyFont="1" applyFill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/>
    <xf numFmtId="0" fontId="9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topLeftCell="A67" zoomScale="85" zoomScaleNormal="85" workbookViewId="0">
      <selection activeCell="BE95" sqref="BE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2" t="s">
        <v>5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45" t="s">
        <v>13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47" t="s">
        <v>15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24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28</v>
      </c>
      <c r="AK17" s="27" t="s">
        <v>25</v>
      </c>
      <c r="AN17" s="25" t="s">
        <v>1</v>
      </c>
      <c r="AR17" s="21"/>
      <c r="BS17" s="18" t="s">
        <v>29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30</v>
      </c>
      <c r="AK19" s="27" t="s">
        <v>23</v>
      </c>
      <c r="AN19" s="25" t="s">
        <v>31</v>
      </c>
      <c r="AR19" s="21"/>
      <c r="BS19" s="18" t="s">
        <v>6</v>
      </c>
    </row>
    <row r="20" spans="1:71" s="1" customFormat="1" ht="18.399999999999999" customHeight="1">
      <c r="B20" s="21"/>
      <c r="E20" s="25" t="s">
        <v>32</v>
      </c>
      <c r="AK20" s="27" t="s">
        <v>25</v>
      </c>
      <c r="AN20" s="25" t="s">
        <v>1</v>
      </c>
      <c r="AR20" s="21"/>
      <c r="BS20" s="18" t="s">
        <v>29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47.25" customHeight="1">
      <c r="B23" s="21"/>
      <c r="E23" s="248" t="s">
        <v>34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49">
        <f>ROUND(AG94,2)</f>
        <v>0</v>
      </c>
      <c r="AL26" s="250"/>
      <c r="AM26" s="250"/>
      <c r="AN26" s="250"/>
      <c r="AO26" s="250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51" t="s">
        <v>36</v>
      </c>
      <c r="M28" s="251"/>
      <c r="N28" s="251"/>
      <c r="O28" s="251"/>
      <c r="P28" s="251"/>
      <c r="Q28" s="30"/>
      <c r="R28" s="30"/>
      <c r="S28" s="30"/>
      <c r="T28" s="30"/>
      <c r="U28" s="30"/>
      <c r="V28" s="30"/>
      <c r="W28" s="251" t="s">
        <v>37</v>
      </c>
      <c r="X28" s="251"/>
      <c r="Y28" s="251"/>
      <c r="Z28" s="251"/>
      <c r="AA28" s="251"/>
      <c r="AB28" s="251"/>
      <c r="AC28" s="251"/>
      <c r="AD28" s="251"/>
      <c r="AE28" s="251"/>
      <c r="AF28" s="30"/>
      <c r="AG28" s="30"/>
      <c r="AH28" s="30"/>
      <c r="AI28" s="30"/>
      <c r="AJ28" s="30"/>
      <c r="AK28" s="251" t="s">
        <v>38</v>
      </c>
      <c r="AL28" s="251"/>
      <c r="AM28" s="251"/>
      <c r="AN28" s="251"/>
      <c r="AO28" s="251"/>
      <c r="AP28" s="30"/>
      <c r="AQ28" s="30"/>
      <c r="AR28" s="31"/>
      <c r="BE28" s="30"/>
    </row>
    <row r="29" spans="1:71" s="3" customFormat="1" ht="14.45" customHeight="1">
      <c r="B29" s="35"/>
      <c r="D29" s="27" t="s">
        <v>39</v>
      </c>
      <c r="F29" s="27" t="s">
        <v>40</v>
      </c>
      <c r="L29" s="242">
        <v>0.21</v>
      </c>
      <c r="M29" s="243"/>
      <c r="N29" s="243"/>
      <c r="O29" s="243"/>
      <c r="P29" s="243"/>
      <c r="W29" s="244">
        <f>ROUND(AZ94, 2)</f>
        <v>0</v>
      </c>
      <c r="X29" s="243"/>
      <c r="Y29" s="243"/>
      <c r="Z29" s="243"/>
      <c r="AA29" s="243"/>
      <c r="AB29" s="243"/>
      <c r="AC29" s="243"/>
      <c r="AD29" s="243"/>
      <c r="AE29" s="243"/>
      <c r="AK29" s="244">
        <f>ROUND(AV94, 2)</f>
        <v>0</v>
      </c>
      <c r="AL29" s="243"/>
      <c r="AM29" s="243"/>
      <c r="AN29" s="243"/>
      <c r="AO29" s="243"/>
      <c r="AR29" s="35"/>
    </row>
    <row r="30" spans="1:71" s="3" customFormat="1" ht="14.45" customHeight="1">
      <c r="B30" s="35"/>
      <c r="F30" s="27" t="s">
        <v>41</v>
      </c>
      <c r="L30" s="242">
        <v>0.15</v>
      </c>
      <c r="M30" s="243"/>
      <c r="N30" s="243"/>
      <c r="O30" s="243"/>
      <c r="P30" s="243"/>
      <c r="W30" s="244">
        <f>ROUND(BA94, 2)</f>
        <v>0</v>
      </c>
      <c r="X30" s="243"/>
      <c r="Y30" s="243"/>
      <c r="Z30" s="243"/>
      <c r="AA30" s="243"/>
      <c r="AB30" s="243"/>
      <c r="AC30" s="243"/>
      <c r="AD30" s="243"/>
      <c r="AE30" s="243"/>
      <c r="AK30" s="244">
        <f>ROUND(AW94, 2)</f>
        <v>0</v>
      </c>
      <c r="AL30" s="243"/>
      <c r="AM30" s="243"/>
      <c r="AN30" s="243"/>
      <c r="AO30" s="243"/>
      <c r="AR30" s="35"/>
    </row>
    <row r="31" spans="1:71" s="3" customFormat="1" ht="14.45" hidden="1" customHeight="1">
      <c r="B31" s="35"/>
      <c r="F31" s="27" t="s">
        <v>42</v>
      </c>
      <c r="L31" s="242">
        <v>0.21</v>
      </c>
      <c r="M31" s="243"/>
      <c r="N31" s="243"/>
      <c r="O31" s="243"/>
      <c r="P31" s="243"/>
      <c r="W31" s="244">
        <f>ROUND(BB94, 2)</f>
        <v>0</v>
      </c>
      <c r="X31" s="243"/>
      <c r="Y31" s="243"/>
      <c r="Z31" s="243"/>
      <c r="AA31" s="243"/>
      <c r="AB31" s="243"/>
      <c r="AC31" s="243"/>
      <c r="AD31" s="243"/>
      <c r="AE31" s="243"/>
      <c r="AK31" s="244">
        <v>0</v>
      </c>
      <c r="AL31" s="243"/>
      <c r="AM31" s="243"/>
      <c r="AN31" s="243"/>
      <c r="AO31" s="243"/>
      <c r="AR31" s="35"/>
    </row>
    <row r="32" spans="1:71" s="3" customFormat="1" ht="14.45" hidden="1" customHeight="1">
      <c r="B32" s="35"/>
      <c r="F32" s="27" t="s">
        <v>43</v>
      </c>
      <c r="L32" s="242">
        <v>0.15</v>
      </c>
      <c r="M32" s="243"/>
      <c r="N32" s="243"/>
      <c r="O32" s="243"/>
      <c r="P32" s="243"/>
      <c r="W32" s="244">
        <f>ROUND(BC94, 2)</f>
        <v>0</v>
      </c>
      <c r="X32" s="243"/>
      <c r="Y32" s="243"/>
      <c r="Z32" s="243"/>
      <c r="AA32" s="243"/>
      <c r="AB32" s="243"/>
      <c r="AC32" s="243"/>
      <c r="AD32" s="243"/>
      <c r="AE32" s="243"/>
      <c r="AK32" s="244">
        <v>0</v>
      </c>
      <c r="AL32" s="243"/>
      <c r="AM32" s="243"/>
      <c r="AN32" s="243"/>
      <c r="AO32" s="243"/>
      <c r="AR32" s="35"/>
    </row>
    <row r="33" spans="1:57" s="3" customFormat="1" ht="14.45" hidden="1" customHeight="1">
      <c r="B33" s="35"/>
      <c r="F33" s="27" t="s">
        <v>44</v>
      </c>
      <c r="L33" s="242">
        <v>0</v>
      </c>
      <c r="M33" s="243"/>
      <c r="N33" s="243"/>
      <c r="O33" s="243"/>
      <c r="P33" s="243"/>
      <c r="W33" s="244">
        <f>ROUND(BD94, 2)</f>
        <v>0</v>
      </c>
      <c r="X33" s="243"/>
      <c r="Y33" s="243"/>
      <c r="Z33" s="243"/>
      <c r="AA33" s="243"/>
      <c r="AB33" s="243"/>
      <c r="AC33" s="243"/>
      <c r="AD33" s="243"/>
      <c r="AE33" s="243"/>
      <c r="AK33" s="244">
        <v>0</v>
      </c>
      <c r="AL33" s="243"/>
      <c r="AM33" s="243"/>
      <c r="AN33" s="243"/>
      <c r="AO33" s="243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56" t="s">
        <v>47</v>
      </c>
      <c r="Y35" s="254"/>
      <c r="Z35" s="254"/>
      <c r="AA35" s="254"/>
      <c r="AB35" s="254"/>
      <c r="AC35" s="38"/>
      <c r="AD35" s="38"/>
      <c r="AE35" s="38"/>
      <c r="AF35" s="38"/>
      <c r="AG35" s="38"/>
      <c r="AH35" s="38"/>
      <c r="AI35" s="38"/>
      <c r="AJ35" s="38"/>
      <c r="AK35" s="253">
        <f>SUM(AK26:AK33)</f>
        <v>0</v>
      </c>
      <c r="AL35" s="254"/>
      <c r="AM35" s="254"/>
      <c r="AN35" s="254"/>
      <c r="AO35" s="25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50</v>
      </c>
      <c r="AI60" s="33"/>
      <c r="AJ60" s="33"/>
      <c r="AK60" s="33"/>
      <c r="AL60" s="33"/>
      <c r="AM60" s="43" t="s">
        <v>51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53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50</v>
      </c>
      <c r="AI75" s="33"/>
      <c r="AJ75" s="33"/>
      <c r="AK75" s="33"/>
      <c r="AL75" s="33"/>
      <c r="AM75" s="43" t="s">
        <v>51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20200705</v>
      </c>
      <c r="AR84" s="49"/>
    </row>
    <row r="85" spans="1:91" s="5" customFormat="1" ht="36.950000000000003" customHeight="1">
      <c r="B85" s="50"/>
      <c r="C85" s="51" t="s">
        <v>14</v>
      </c>
      <c r="L85" s="223" t="str">
        <f>K6</f>
        <v>Trilčův jez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České Budějovice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25" t="str">
        <f>IF(AN8= "","",AN8)</f>
        <v>24. 3. 2020</v>
      </c>
      <c r="AN87" s="225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26" t="str">
        <f>IF(E17="","",E17)</f>
        <v>Ing. Filip Duda</v>
      </c>
      <c r="AN89" s="227"/>
      <c r="AO89" s="227"/>
      <c r="AP89" s="227"/>
      <c r="AQ89" s="30"/>
      <c r="AR89" s="31"/>
      <c r="AS89" s="228" t="s">
        <v>55</v>
      </c>
      <c r="AT89" s="229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226" t="str">
        <f>IF(E20="","",E20)</f>
        <v>Filip Šimek www.rozp.cz</v>
      </c>
      <c r="AN90" s="227"/>
      <c r="AO90" s="227"/>
      <c r="AP90" s="227"/>
      <c r="AQ90" s="30"/>
      <c r="AR90" s="31"/>
      <c r="AS90" s="230"/>
      <c r="AT90" s="231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0"/>
      <c r="AT91" s="231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32" t="s">
        <v>56</v>
      </c>
      <c r="D92" s="233"/>
      <c r="E92" s="233"/>
      <c r="F92" s="233"/>
      <c r="G92" s="233"/>
      <c r="H92" s="58"/>
      <c r="I92" s="234" t="s">
        <v>57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6" t="s">
        <v>58</v>
      </c>
      <c r="AH92" s="233"/>
      <c r="AI92" s="233"/>
      <c r="AJ92" s="233"/>
      <c r="AK92" s="233"/>
      <c r="AL92" s="233"/>
      <c r="AM92" s="233"/>
      <c r="AN92" s="234" t="s">
        <v>59</v>
      </c>
      <c r="AO92" s="233"/>
      <c r="AP92" s="235"/>
      <c r="AQ92" s="59" t="s">
        <v>60</v>
      </c>
      <c r="AR92" s="31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40">
        <f>ROUND(SUM(AG95:AG103),2)</f>
        <v>0</v>
      </c>
      <c r="AH94" s="240"/>
      <c r="AI94" s="240"/>
      <c r="AJ94" s="240"/>
      <c r="AK94" s="240"/>
      <c r="AL94" s="240"/>
      <c r="AM94" s="240"/>
      <c r="AN94" s="241">
        <f t="shared" ref="AN94:AN103" si="0">SUM(AG94,AT94)</f>
        <v>0</v>
      </c>
      <c r="AO94" s="241"/>
      <c r="AP94" s="241"/>
      <c r="AQ94" s="70" t="s">
        <v>1</v>
      </c>
      <c r="AR94" s="66"/>
      <c r="AS94" s="71">
        <f>ROUND(SUM(AS95:AS103),2)</f>
        <v>0</v>
      </c>
      <c r="AT94" s="72">
        <f t="shared" ref="AT94:AT103" si="1">ROUND(SUM(AV94:AW94),2)</f>
        <v>0</v>
      </c>
      <c r="AU94" s="73">
        <f>ROUND(SUM(AU95:AU103),5)</f>
        <v>2705.4731499999998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ROUND(SUM(AZ95:AZ103),2)</f>
        <v>0</v>
      </c>
      <c r="BA94" s="72">
        <f>ROUND(SUM(BA95:BA103),2)</f>
        <v>0</v>
      </c>
      <c r="BB94" s="72">
        <f>ROUND(SUM(BB95:BB103),2)</f>
        <v>0</v>
      </c>
      <c r="BC94" s="72">
        <f>ROUND(SUM(BC95:BC103),2)</f>
        <v>0</v>
      </c>
      <c r="BD94" s="74">
        <f>ROUND(SUM(BD95:BD103),2)</f>
        <v>0</v>
      </c>
      <c r="BS94" s="75" t="s">
        <v>74</v>
      </c>
      <c r="BT94" s="75" t="s">
        <v>75</v>
      </c>
      <c r="BU94" s="76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1" s="7" customFormat="1" ht="16.5" customHeight="1">
      <c r="A95" s="77" t="s">
        <v>79</v>
      </c>
      <c r="B95" s="78"/>
      <c r="C95" s="79"/>
      <c r="D95" s="239" t="s">
        <v>80</v>
      </c>
      <c r="E95" s="239"/>
      <c r="F95" s="239"/>
      <c r="G95" s="239"/>
      <c r="H95" s="239"/>
      <c r="I95" s="80"/>
      <c r="J95" s="239" t="s">
        <v>81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'SO 00 - Vedlejší a ostatn...'!J30</f>
        <v>0</v>
      </c>
      <c r="AH95" s="238"/>
      <c r="AI95" s="238"/>
      <c r="AJ95" s="238"/>
      <c r="AK95" s="238"/>
      <c r="AL95" s="238"/>
      <c r="AM95" s="238"/>
      <c r="AN95" s="237">
        <f t="shared" si="0"/>
        <v>0</v>
      </c>
      <c r="AO95" s="238"/>
      <c r="AP95" s="238"/>
      <c r="AQ95" s="81" t="s">
        <v>82</v>
      </c>
      <c r="AR95" s="78"/>
      <c r="AS95" s="82">
        <v>0</v>
      </c>
      <c r="AT95" s="83">
        <f t="shared" si="1"/>
        <v>0</v>
      </c>
      <c r="AU95" s="84">
        <f>'SO 00 - Vedlejší a ostatn...'!P117</f>
        <v>0</v>
      </c>
      <c r="AV95" s="83">
        <f>'SO 00 - Vedlejší a ostatn...'!J33</f>
        <v>0</v>
      </c>
      <c r="AW95" s="83">
        <f>'SO 00 - Vedlejší a ostatn...'!J34</f>
        <v>0</v>
      </c>
      <c r="AX95" s="83">
        <f>'SO 00 - Vedlejší a ostatn...'!J35</f>
        <v>0</v>
      </c>
      <c r="AY95" s="83">
        <f>'SO 00 - Vedlejší a ostatn...'!J36</f>
        <v>0</v>
      </c>
      <c r="AZ95" s="83">
        <f>'SO 00 - Vedlejší a ostatn...'!F33</f>
        <v>0</v>
      </c>
      <c r="BA95" s="83">
        <f>'SO 00 - Vedlejší a ostatn...'!F34</f>
        <v>0</v>
      </c>
      <c r="BB95" s="83">
        <f>'SO 00 - Vedlejší a ostatn...'!F35</f>
        <v>0</v>
      </c>
      <c r="BC95" s="83">
        <f>'SO 00 - Vedlejší a ostatn...'!F36</f>
        <v>0</v>
      </c>
      <c r="BD95" s="85">
        <f>'SO 00 - Vedlejší a ostatn...'!F37</f>
        <v>0</v>
      </c>
      <c r="BT95" s="86" t="s">
        <v>83</v>
      </c>
      <c r="BV95" s="86" t="s">
        <v>77</v>
      </c>
      <c r="BW95" s="86" t="s">
        <v>84</v>
      </c>
      <c r="BX95" s="86" t="s">
        <v>4</v>
      </c>
      <c r="CL95" s="86" t="s">
        <v>1</v>
      </c>
      <c r="CM95" s="86" t="s">
        <v>85</v>
      </c>
    </row>
    <row r="96" spans="1:91" s="7" customFormat="1" ht="16.5" customHeight="1">
      <c r="A96" s="77" t="s">
        <v>79</v>
      </c>
      <c r="B96" s="78"/>
      <c r="C96" s="79"/>
      <c r="D96" s="239" t="s">
        <v>86</v>
      </c>
      <c r="E96" s="239"/>
      <c r="F96" s="239"/>
      <c r="G96" s="239"/>
      <c r="H96" s="239"/>
      <c r="I96" s="80"/>
      <c r="J96" s="239" t="s">
        <v>87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37">
        <f>'SO 01 - Jezový pilíř č. 1'!J30</f>
        <v>0</v>
      </c>
      <c r="AH96" s="238"/>
      <c r="AI96" s="238"/>
      <c r="AJ96" s="238"/>
      <c r="AK96" s="238"/>
      <c r="AL96" s="238"/>
      <c r="AM96" s="238"/>
      <c r="AN96" s="237">
        <f t="shared" si="0"/>
        <v>0</v>
      </c>
      <c r="AO96" s="238"/>
      <c r="AP96" s="238"/>
      <c r="AQ96" s="81" t="s">
        <v>82</v>
      </c>
      <c r="AR96" s="78"/>
      <c r="AS96" s="82">
        <v>0</v>
      </c>
      <c r="AT96" s="83">
        <f t="shared" si="1"/>
        <v>0</v>
      </c>
      <c r="AU96" s="84">
        <f>'SO 01 - Jezový pilíř č. 1'!P125</f>
        <v>158.07640599999999</v>
      </c>
      <c r="AV96" s="83">
        <f>'SO 01 - Jezový pilíř č. 1'!J33</f>
        <v>0</v>
      </c>
      <c r="AW96" s="83">
        <f>'SO 01 - Jezový pilíř č. 1'!J34</f>
        <v>0</v>
      </c>
      <c r="AX96" s="83">
        <f>'SO 01 - Jezový pilíř č. 1'!J35</f>
        <v>0</v>
      </c>
      <c r="AY96" s="83">
        <f>'SO 01 - Jezový pilíř č. 1'!J36</f>
        <v>0</v>
      </c>
      <c r="AZ96" s="83">
        <f>'SO 01 - Jezový pilíř č. 1'!F33</f>
        <v>0</v>
      </c>
      <c r="BA96" s="83">
        <f>'SO 01 - Jezový pilíř č. 1'!F34</f>
        <v>0</v>
      </c>
      <c r="BB96" s="83">
        <f>'SO 01 - Jezový pilíř č. 1'!F35</f>
        <v>0</v>
      </c>
      <c r="BC96" s="83">
        <f>'SO 01 - Jezový pilíř č. 1'!F36</f>
        <v>0</v>
      </c>
      <c r="BD96" s="85">
        <f>'SO 01 - Jezový pilíř č. 1'!F37</f>
        <v>0</v>
      </c>
      <c r="BT96" s="86" t="s">
        <v>83</v>
      </c>
      <c r="BV96" s="86" t="s">
        <v>77</v>
      </c>
      <c r="BW96" s="86" t="s">
        <v>88</v>
      </c>
      <c r="BX96" s="86" t="s">
        <v>4</v>
      </c>
      <c r="CL96" s="86" t="s">
        <v>1</v>
      </c>
      <c r="CM96" s="86" t="s">
        <v>85</v>
      </c>
    </row>
    <row r="97" spans="1:91" s="7" customFormat="1" ht="16.5" customHeight="1">
      <c r="A97" s="77" t="s">
        <v>79</v>
      </c>
      <c r="B97" s="78"/>
      <c r="C97" s="79"/>
      <c r="D97" s="239" t="s">
        <v>89</v>
      </c>
      <c r="E97" s="239"/>
      <c r="F97" s="239"/>
      <c r="G97" s="239"/>
      <c r="H97" s="239"/>
      <c r="I97" s="80"/>
      <c r="J97" s="239" t="s">
        <v>90</v>
      </c>
      <c r="K97" s="239"/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37">
        <f>'SO 02 - Jezový pilíř č. 2'!J30</f>
        <v>0</v>
      </c>
      <c r="AH97" s="238"/>
      <c r="AI97" s="238"/>
      <c r="AJ97" s="238"/>
      <c r="AK97" s="238"/>
      <c r="AL97" s="238"/>
      <c r="AM97" s="238"/>
      <c r="AN97" s="237">
        <f t="shared" si="0"/>
        <v>0</v>
      </c>
      <c r="AO97" s="238"/>
      <c r="AP97" s="238"/>
      <c r="AQ97" s="81" t="s">
        <v>82</v>
      </c>
      <c r="AR97" s="78"/>
      <c r="AS97" s="82">
        <v>0</v>
      </c>
      <c r="AT97" s="83">
        <f t="shared" si="1"/>
        <v>0</v>
      </c>
      <c r="AU97" s="84">
        <f>'SO 02 - Jezový pilíř č. 2'!P128</f>
        <v>767.36892600000022</v>
      </c>
      <c r="AV97" s="83">
        <f>'SO 02 - Jezový pilíř č. 2'!J33</f>
        <v>0</v>
      </c>
      <c r="AW97" s="83">
        <f>'SO 02 - Jezový pilíř č. 2'!J34</f>
        <v>0</v>
      </c>
      <c r="AX97" s="83">
        <f>'SO 02 - Jezový pilíř č. 2'!J35</f>
        <v>0</v>
      </c>
      <c r="AY97" s="83">
        <f>'SO 02 - Jezový pilíř č. 2'!J36</f>
        <v>0</v>
      </c>
      <c r="AZ97" s="83">
        <f>'SO 02 - Jezový pilíř č. 2'!F33</f>
        <v>0</v>
      </c>
      <c r="BA97" s="83">
        <f>'SO 02 - Jezový pilíř č. 2'!F34</f>
        <v>0</v>
      </c>
      <c r="BB97" s="83">
        <f>'SO 02 - Jezový pilíř č. 2'!F35</f>
        <v>0</v>
      </c>
      <c r="BC97" s="83">
        <f>'SO 02 - Jezový pilíř č. 2'!F36</f>
        <v>0</v>
      </c>
      <c r="BD97" s="85">
        <f>'SO 02 - Jezový pilíř č. 2'!F37</f>
        <v>0</v>
      </c>
      <c r="BT97" s="86" t="s">
        <v>83</v>
      </c>
      <c r="BV97" s="86" t="s">
        <v>77</v>
      </c>
      <c r="BW97" s="86" t="s">
        <v>91</v>
      </c>
      <c r="BX97" s="86" t="s">
        <v>4</v>
      </c>
      <c r="CL97" s="86" t="s">
        <v>1</v>
      </c>
      <c r="CM97" s="86" t="s">
        <v>85</v>
      </c>
    </row>
    <row r="98" spans="1:91" s="7" customFormat="1" ht="16.5" customHeight="1">
      <c r="A98" s="77" t="s">
        <v>79</v>
      </c>
      <c r="B98" s="78"/>
      <c r="C98" s="79"/>
      <c r="D98" s="239" t="s">
        <v>92</v>
      </c>
      <c r="E98" s="239"/>
      <c r="F98" s="239"/>
      <c r="G98" s="239"/>
      <c r="H98" s="239"/>
      <c r="I98" s="80"/>
      <c r="J98" s="239" t="s">
        <v>93</v>
      </c>
      <c r="K98" s="239"/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37">
        <f>'SO 03 - Jezový pilíř č. 3'!J30</f>
        <v>0</v>
      </c>
      <c r="AH98" s="238"/>
      <c r="AI98" s="238"/>
      <c r="AJ98" s="238"/>
      <c r="AK98" s="238"/>
      <c r="AL98" s="238"/>
      <c r="AM98" s="238"/>
      <c r="AN98" s="237">
        <f t="shared" si="0"/>
        <v>0</v>
      </c>
      <c r="AO98" s="238"/>
      <c r="AP98" s="238"/>
      <c r="AQ98" s="81" t="s">
        <v>82</v>
      </c>
      <c r="AR98" s="78"/>
      <c r="AS98" s="82">
        <v>0</v>
      </c>
      <c r="AT98" s="83">
        <f t="shared" si="1"/>
        <v>0</v>
      </c>
      <c r="AU98" s="84">
        <f>'SO 03 - Jezový pilíř č. 3'!P128</f>
        <v>757.81205800000009</v>
      </c>
      <c r="AV98" s="83">
        <f>'SO 03 - Jezový pilíř č. 3'!J33</f>
        <v>0</v>
      </c>
      <c r="AW98" s="83">
        <f>'SO 03 - Jezový pilíř č. 3'!J34</f>
        <v>0</v>
      </c>
      <c r="AX98" s="83">
        <f>'SO 03 - Jezový pilíř č. 3'!J35</f>
        <v>0</v>
      </c>
      <c r="AY98" s="83">
        <f>'SO 03 - Jezový pilíř č. 3'!J36</f>
        <v>0</v>
      </c>
      <c r="AZ98" s="83">
        <f>'SO 03 - Jezový pilíř č. 3'!F33</f>
        <v>0</v>
      </c>
      <c r="BA98" s="83">
        <f>'SO 03 - Jezový pilíř č. 3'!F34</f>
        <v>0</v>
      </c>
      <c r="BB98" s="83">
        <f>'SO 03 - Jezový pilíř č. 3'!F35</f>
        <v>0</v>
      </c>
      <c r="BC98" s="83">
        <f>'SO 03 - Jezový pilíř č. 3'!F36</f>
        <v>0</v>
      </c>
      <c r="BD98" s="85">
        <f>'SO 03 - Jezový pilíř č. 3'!F37</f>
        <v>0</v>
      </c>
      <c r="BT98" s="86" t="s">
        <v>83</v>
      </c>
      <c r="BV98" s="86" t="s">
        <v>77</v>
      </c>
      <c r="BW98" s="86" t="s">
        <v>94</v>
      </c>
      <c r="BX98" s="86" t="s">
        <v>4</v>
      </c>
      <c r="CL98" s="86" t="s">
        <v>1</v>
      </c>
      <c r="CM98" s="86" t="s">
        <v>85</v>
      </c>
    </row>
    <row r="99" spans="1:91" s="7" customFormat="1" ht="16.5" customHeight="1">
      <c r="A99" s="77" t="s">
        <v>79</v>
      </c>
      <c r="B99" s="78"/>
      <c r="C99" s="79"/>
      <c r="D99" s="239" t="s">
        <v>95</v>
      </c>
      <c r="E99" s="239"/>
      <c r="F99" s="239"/>
      <c r="G99" s="239"/>
      <c r="H99" s="239"/>
      <c r="I99" s="80"/>
      <c r="J99" s="239" t="s">
        <v>96</v>
      </c>
      <c r="K99" s="239"/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37">
        <f>'SO 04 - Jezový pilíř č. 4'!J30</f>
        <v>0</v>
      </c>
      <c r="AH99" s="238"/>
      <c r="AI99" s="238"/>
      <c r="AJ99" s="238"/>
      <c r="AK99" s="238"/>
      <c r="AL99" s="238"/>
      <c r="AM99" s="238"/>
      <c r="AN99" s="237">
        <f t="shared" si="0"/>
        <v>0</v>
      </c>
      <c r="AO99" s="238"/>
      <c r="AP99" s="238"/>
      <c r="AQ99" s="81" t="s">
        <v>82</v>
      </c>
      <c r="AR99" s="78"/>
      <c r="AS99" s="82">
        <v>0</v>
      </c>
      <c r="AT99" s="83">
        <f t="shared" si="1"/>
        <v>0</v>
      </c>
      <c r="AU99" s="84">
        <f>'SO 04 - Jezový pilíř č. 4'!P128</f>
        <v>748.00073899999995</v>
      </c>
      <c r="AV99" s="83">
        <f>'SO 04 - Jezový pilíř č. 4'!J33</f>
        <v>0</v>
      </c>
      <c r="AW99" s="83">
        <f>'SO 04 - Jezový pilíř č. 4'!J34</f>
        <v>0</v>
      </c>
      <c r="AX99" s="83">
        <f>'SO 04 - Jezový pilíř č. 4'!J35</f>
        <v>0</v>
      </c>
      <c r="AY99" s="83">
        <f>'SO 04 - Jezový pilíř č. 4'!J36</f>
        <v>0</v>
      </c>
      <c r="AZ99" s="83">
        <f>'SO 04 - Jezový pilíř č. 4'!F33</f>
        <v>0</v>
      </c>
      <c r="BA99" s="83">
        <f>'SO 04 - Jezový pilíř č. 4'!F34</f>
        <v>0</v>
      </c>
      <c r="BB99" s="83">
        <f>'SO 04 - Jezový pilíř č. 4'!F35</f>
        <v>0</v>
      </c>
      <c r="BC99" s="83">
        <f>'SO 04 - Jezový pilíř č. 4'!F36</f>
        <v>0</v>
      </c>
      <c r="BD99" s="85">
        <f>'SO 04 - Jezový pilíř č. 4'!F37</f>
        <v>0</v>
      </c>
      <c r="BT99" s="86" t="s">
        <v>83</v>
      </c>
      <c r="BV99" s="86" t="s">
        <v>77</v>
      </c>
      <c r="BW99" s="86" t="s">
        <v>97</v>
      </c>
      <c r="BX99" s="86" t="s">
        <v>4</v>
      </c>
      <c r="CL99" s="86" t="s">
        <v>1</v>
      </c>
      <c r="CM99" s="86" t="s">
        <v>85</v>
      </c>
    </row>
    <row r="100" spans="1:91" s="7" customFormat="1" ht="16.5" customHeight="1">
      <c r="A100" s="77" t="s">
        <v>79</v>
      </c>
      <c r="B100" s="78"/>
      <c r="C100" s="79"/>
      <c r="D100" s="239" t="s">
        <v>98</v>
      </c>
      <c r="E100" s="239"/>
      <c r="F100" s="239"/>
      <c r="G100" s="239"/>
      <c r="H100" s="239"/>
      <c r="I100" s="80"/>
      <c r="J100" s="239" t="s">
        <v>99</v>
      </c>
      <c r="K100" s="239"/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  <c r="Z100" s="239"/>
      <c r="AA100" s="239"/>
      <c r="AB100" s="239"/>
      <c r="AC100" s="239"/>
      <c r="AD100" s="239"/>
      <c r="AE100" s="239"/>
      <c r="AF100" s="239"/>
      <c r="AG100" s="237">
        <f>'SO 05 - Nadzemní objekt s...'!J30</f>
        <v>0</v>
      </c>
      <c r="AH100" s="238"/>
      <c r="AI100" s="238"/>
      <c r="AJ100" s="238"/>
      <c r="AK100" s="238"/>
      <c r="AL100" s="238"/>
      <c r="AM100" s="238"/>
      <c r="AN100" s="237">
        <f t="shared" si="0"/>
        <v>0</v>
      </c>
      <c r="AO100" s="238"/>
      <c r="AP100" s="238"/>
      <c r="AQ100" s="81" t="s">
        <v>82</v>
      </c>
      <c r="AR100" s="78"/>
      <c r="AS100" s="82">
        <v>0</v>
      </c>
      <c r="AT100" s="83">
        <f t="shared" si="1"/>
        <v>0</v>
      </c>
      <c r="AU100" s="84">
        <f>'SO 05 - Nadzemní objekt s...'!P126</f>
        <v>10.720551</v>
      </c>
      <c r="AV100" s="83">
        <f>'SO 05 - Nadzemní objekt s...'!J33</f>
        <v>0</v>
      </c>
      <c r="AW100" s="83">
        <f>'SO 05 - Nadzemní objekt s...'!J34</f>
        <v>0</v>
      </c>
      <c r="AX100" s="83">
        <f>'SO 05 - Nadzemní objekt s...'!J35</f>
        <v>0</v>
      </c>
      <c r="AY100" s="83">
        <f>'SO 05 - Nadzemní objekt s...'!J36</f>
        <v>0</v>
      </c>
      <c r="AZ100" s="83">
        <f>'SO 05 - Nadzemní objekt s...'!F33</f>
        <v>0</v>
      </c>
      <c r="BA100" s="83">
        <f>'SO 05 - Nadzemní objekt s...'!F34</f>
        <v>0</v>
      </c>
      <c r="BB100" s="83">
        <f>'SO 05 - Nadzemní objekt s...'!F35</f>
        <v>0</v>
      </c>
      <c r="BC100" s="83">
        <f>'SO 05 - Nadzemní objekt s...'!F36</f>
        <v>0</v>
      </c>
      <c r="BD100" s="85">
        <f>'SO 05 - Nadzemní objekt s...'!F37</f>
        <v>0</v>
      </c>
      <c r="BT100" s="86" t="s">
        <v>83</v>
      </c>
      <c r="BV100" s="86" t="s">
        <v>77</v>
      </c>
      <c r="BW100" s="86" t="s">
        <v>100</v>
      </c>
      <c r="BX100" s="86" t="s">
        <v>4</v>
      </c>
      <c r="CL100" s="86" t="s">
        <v>1</v>
      </c>
      <c r="CM100" s="86" t="s">
        <v>85</v>
      </c>
    </row>
    <row r="101" spans="1:91" s="7" customFormat="1" ht="16.5" customHeight="1">
      <c r="A101" s="77" t="s">
        <v>79</v>
      </c>
      <c r="B101" s="78"/>
      <c r="C101" s="79"/>
      <c r="D101" s="239" t="s">
        <v>101</v>
      </c>
      <c r="E101" s="239"/>
      <c r="F101" s="239"/>
      <c r="G101" s="239"/>
      <c r="H101" s="239"/>
      <c r="I101" s="80"/>
      <c r="J101" s="239" t="s">
        <v>102</v>
      </c>
      <c r="K101" s="239"/>
      <c r="L101" s="239"/>
      <c r="M101" s="239"/>
      <c r="N101" s="239"/>
      <c r="O101" s="239"/>
      <c r="P101" s="239"/>
      <c r="Q101" s="239"/>
      <c r="R101" s="239"/>
      <c r="S101" s="239"/>
      <c r="T101" s="239"/>
      <c r="U101" s="239"/>
      <c r="V101" s="239"/>
      <c r="W101" s="239"/>
      <c r="X101" s="239"/>
      <c r="Y101" s="239"/>
      <c r="Z101" s="239"/>
      <c r="AA101" s="239"/>
      <c r="AB101" s="239"/>
      <c r="AC101" s="239"/>
      <c r="AD101" s="239"/>
      <c r="AE101" s="239"/>
      <c r="AF101" s="239"/>
      <c r="AG101" s="237">
        <f>'SO 06 - Pravé jezové těleso'!J30</f>
        <v>0</v>
      </c>
      <c r="AH101" s="238"/>
      <c r="AI101" s="238"/>
      <c r="AJ101" s="238"/>
      <c r="AK101" s="238"/>
      <c r="AL101" s="238"/>
      <c r="AM101" s="238"/>
      <c r="AN101" s="237">
        <f t="shared" si="0"/>
        <v>0</v>
      </c>
      <c r="AO101" s="238"/>
      <c r="AP101" s="238"/>
      <c r="AQ101" s="81" t="s">
        <v>82</v>
      </c>
      <c r="AR101" s="78"/>
      <c r="AS101" s="82">
        <v>0</v>
      </c>
      <c r="AT101" s="83">
        <f t="shared" si="1"/>
        <v>0</v>
      </c>
      <c r="AU101" s="84">
        <f>'SO 06 - Pravé jezové těleso'!P131</f>
        <v>99.573341999999997</v>
      </c>
      <c r="AV101" s="83">
        <f>'SO 06 - Pravé jezové těleso'!J33</f>
        <v>0</v>
      </c>
      <c r="AW101" s="83">
        <f>'SO 06 - Pravé jezové těleso'!J34</f>
        <v>0</v>
      </c>
      <c r="AX101" s="83">
        <f>'SO 06 - Pravé jezové těleso'!J35</f>
        <v>0</v>
      </c>
      <c r="AY101" s="83">
        <f>'SO 06 - Pravé jezové těleso'!J36</f>
        <v>0</v>
      </c>
      <c r="AZ101" s="83">
        <f>'SO 06 - Pravé jezové těleso'!F33</f>
        <v>0</v>
      </c>
      <c r="BA101" s="83">
        <f>'SO 06 - Pravé jezové těleso'!F34</f>
        <v>0</v>
      </c>
      <c r="BB101" s="83">
        <f>'SO 06 - Pravé jezové těleso'!F35</f>
        <v>0</v>
      </c>
      <c r="BC101" s="83">
        <f>'SO 06 - Pravé jezové těleso'!F36</f>
        <v>0</v>
      </c>
      <c r="BD101" s="85">
        <f>'SO 06 - Pravé jezové těleso'!F37</f>
        <v>0</v>
      </c>
      <c r="BT101" s="86" t="s">
        <v>83</v>
      </c>
      <c r="BV101" s="86" t="s">
        <v>77</v>
      </c>
      <c r="BW101" s="86" t="s">
        <v>103</v>
      </c>
      <c r="BX101" s="86" t="s">
        <v>4</v>
      </c>
      <c r="CL101" s="86" t="s">
        <v>1</v>
      </c>
      <c r="CM101" s="86" t="s">
        <v>85</v>
      </c>
    </row>
    <row r="102" spans="1:91" s="7" customFormat="1" ht="16.5" customHeight="1">
      <c r="A102" s="77" t="s">
        <v>79</v>
      </c>
      <c r="B102" s="78"/>
      <c r="C102" s="79"/>
      <c r="D102" s="239" t="s">
        <v>104</v>
      </c>
      <c r="E102" s="239"/>
      <c r="F102" s="239"/>
      <c r="G102" s="239"/>
      <c r="H102" s="239"/>
      <c r="I102" s="80"/>
      <c r="J102" s="239" t="s">
        <v>105</v>
      </c>
      <c r="K102" s="239"/>
      <c r="L102" s="239"/>
      <c r="M102" s="239"/>
      <c r="N102" s="239"/>
      <c r="O102" s="239"/>
      <c r="P102" s="239"/>
      <c r="Q102" s="239"/>
      <c r="R102" s="239"/>
      <c r="S102" s="239"/>
      <c r="T102" s="239"/>
      <c r="U102" s="239"/>
      <c r="V102" s="239"/>
      <c r="W102" s="239"/>
      <c r="X102" s="239"/>
      <c r="Y102" s="239"/>
      <c r="Z102" s="239"/>
      <c r="AA102" s="239"/>
      <c r="AB102" s="239"/>
      <c r="AC102" s="239"/>
      <c r="AD102" s="239"/>
      <c r="AE102" s="239"/>
      <c r="AF102" s="239"/>
      <c r="AG102" s="237">
        <f>'SO 07 - Levé jezové těleso'!J30</f>
        <v>0</v>
      </c>
      <c r="AH102" s="238"/>
      <c r="AI102" s="238"/>
      <c r="AJ102" s="238"/>
      <c r="AK102" s="238"/>
      <c r="AL102" s="238"/>
      <c r="AM102" s="238"/>
      <c r="AN102" s="237">
        <f t="shared" si="0"/>
        <v>0</v>
      </c>
      <c r="AO102" s="238"/>
      <c r="AP102" s="238"/>
      <c r="AQ102" s="81" t="s">
        <v>82</v>
      </c>
      <c r="AR102" s="78"/>
      <c r="AS102" s="82">
        <v>0</v>
      </c>
      <c r="AT102" s="83">
        <f t="shared" si="1"/>
        <v>0</v>
      </c>
      <c r="AU102" s="84">
        <f>'SO 07 - Levé jezové těleso'!P131</f>
        <v>99.693950999999998</v>
      </c>
      <c r="AV102" s="83">
        <f>'SO 07 - Levé jezové těleso'!J33</f>
        <v>0</v>
      </c>
      <c r="AW102" s="83">
        <f>'SO 07 - Levé jezové těleso'!J34</f>
        <v>0</v>
      </c>
      <c r="AX102" s="83">
        <f>'SO 07 - Levé jezové těleso'!J35</f>
        <v>0</v>
      </c>
      <c r="AY102" s="83">
        <f>'SO 07 - Levé jezové těleso'!J36</f>
        <v>0</v>
      </c>
      <c r="AZ102" s="83">
        <f>'SO 07 - Levé jezové těleso'!F33</f>
        <v>0</v>
      </c>
      <c r="BA102" s="83">
        <f>'SO 07 - Levé jezové těleso'!F34</f>
        <v>0</v>
      </c>
      <c r="BB102" s="83">
        <f>'SO 07 - Levé jezové těleso'!F35</f>
        <v>0</v>
      </c>
      <c r="BC102" s="83">
        <f>'SO 07 - Levé jezové těleso'!F36</f>
        <v>0</v>
      </c>
      <c r="BD102" s="85">
        <f>'SO 07 - Levé jezové těleso'!F37</f>
        <v>0</v>
      </c>
      <c r="BT102" s="86" t="s">
        <v>83</v>
      </c>
      <c r="BV102" s="86" t="s">
        <v>77</v>
      </c>
      <c r="BW102" s="86" t="s">
        <v>106</v>
      </c>
      <c r="BX102" s="86" t="s">
        <v>4</v>
      </c>
      <c r="CL102" s="86" t="s">
        <v>1</v>
      </c>
      <c r="CM102" s="86" t="s">
        <v>85</v>
      </c>
    </row>
    <row r="103" spans="1:91" s="7" customFormat="1" ht="16.5" customHeight="1">
      <c r="A103" s="77" t="s">
        <v>79</v>
      </c>
      <c r="B103" s="78"/>
      <c r="C103" s="79"/>
      <c r="D103" s="239" t="s">
        <v>107</v>
      </c>
      <c r="E103" s="239"/>
      <c r="F103" s="239"/>
      <c r="G103" s="239"/>
      <c r="H103" s="239"/>
      <c r="I103" s="80"/>
      <c r="J103" s="239" t="s">
        <v>108</v>
      </c>
      <c r="K103" s="239"/>
      <c r="L103" s="239"/>
      <c r="M103" s="239"/>
      <c r="N103" s="239"/>
      <c r="O103" s="239"/>
      <c r="P103" s="239"/>
      <c r="Q103" s="239"/>
      <c r="R103" s="239"/>
      <c r="S103" s="239"/>
      <c r="T103" s="239"/>
      <c r="U103" s="239"/>
      <c r="V103" s="239"/>
      <c r="W103" s="239"/>
      <c r="X103" s="239"/>
      <c r="Y103" s="239"/>
      <c r="Z103" s="239"/>
      <c r="AA103" s="239"/>
      <c r="AB103" s="239"/>
      <c r="AC103" s="239"/>
      <c r="AD103" s="239"/>
      <c r="AE103" s="239"/>
      <c r="AF103" s="239"/>
      <c r="AG103" s="237">
        <f>'SO 08 - Vorová propust'!J30</f>
        <v>0</v>
      </c>
      <c r="AH103" s="238"/>
      <c r="AI103" s="238"/>
      <c r="AJ103" s="238"/>
      <c r="AK103" s="238"/>
      <c r="AL103" s="238"/>
      <c r="AM103" s="238"/>
      <c r="AN103" s="237">
        <f t="shared" si="0"/>
        <v>0</v>
      </c>
      <c r="AO103" s="238"/>
      <c r="AP103" s="238"/>
      <c r="AQ103" s="81" t="s">
        <v>82</v>
      </c>
      <c r="AR103" s="78"/>
      <c r="AS103" s="87">
        <v>0</v>
      </c>
      <c r="AT103" s="88">
        <f t="shared" si="1"/>
        <v>0</v>
      </c>
      <c r="AU103" s="89">
        <f>'SO 08 - Vorová propust'!P131</f>
        <v>64.227176</v>
      </c>
      <c r="AV103" s="88">
        <f>'SO 08 - Vorová propust'!J33</f>
        <v>0</v>
      </c>
      <c r="AW103" s="88">
        <f>'SO 08 - Vorová propust'!J34</f>
        <v>0</v>
      </c>
      <c r="AX103" s="88">
        <f>'SO 08 - Vorová propust'!J35</f>
        <v>0</v>
      </c>
      <c r="AY103" s="88">
        <f>'SO 08 - Vorová propust'!J36</f>
        <v>0</v>
      </c>
      <c r="AZ103" s="88">
        <f>'SO 08 - Vorová propust'!F33</f>
        <v>0</v>
      </c>
      <c r="BA103" s="88">
        <f>'SO 08 - Vorová propust'!F34</f>
        <v>0</v>
      </c>
      <c r="BB103" s="88">
        <f>'SO 08 - Vorová propust'!F35</f>
        <v>0</v>
      </c>
      <c r="BC103" s="88">
        <f>'SO 08 - Vorová propust'!F36</f>
        <v>0</v>
      </c>
      <c r="BD103" s="90">
        <f>'SO 08 - Vorová propust'!F37</f>
        <v>0</v>
      </c>
      <c r="BT103" s="86" t="s">
        <v>83</v>
      </c>
      <c r="BV103" s="86" t="s">
        <v>77</v>
      </c>
      <c r="BW103" s="86" t="s">
        <v>109</v>
      </c>
      <c r="BX103" s="86" t="s">
        <v>4</v>
      </c>
      <c r="CL103" s="86" t="s">
        <v>1</v>
      </c>
      <c r="CM103" s="86" t="s">
        <v>85</v>
      </c>
    </row>
    <row r="104" spans="1:91" s="2" customFormat="1" ht="30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1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</row>
    <row r="105" spans="1:91" s="2" customFormat="1" ht="6.95" customHeight="1">
      <c r="A105" s="30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31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</row>
  </sheetData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0 - Vedlejší a ostatn...'!C2" display="/"/>
    <hyperlink ref="A96" location="'SO 01 - Jezový pilíř č. 1'!C2" display="/"/>
    <hyperlink ref="A97" location="'SO 02 - Jezový pilíř č. 2'!C2" display="/"/>
    <hyperlink ref="A98" location="'SO 03 - Jezový pilíř č. 3'!C2" display="/"/>
    <hyperlink ref="A99" location="'SO 04 - Jezový pilíř č. 4'!C2" display="/"/>
    <hyperlink ref="A100" location="'SO 05 - Nadzemní objekt s...'!C2" display="/"/>
    <hyperlink ref="A101" location="'SO 06 - Pravé jezové těleso'!C2" display="/"/>
    <hyperlink ref="A102" location="'SO 07 - Levé jezové těleso'!C2" display="/"/>
    <hyperlink ref="A103" location="'SO 08 - Vorová propu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9"/>
  <sheetViews>
    <sheetView showGridLines="0" topLeftCell="A113" zoomScale="85" zoomScaleNormal="85" workbookViewId="0">
      <selection activeCell="I134" sqref="I134:I27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977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ROUND(J131,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ROUND((SUM(BE131:BE275)),  2)</f>
        <v>0</v>
      </c>
      <c r="G33" s="30"/>
      <c r="H33" s="30"/>
      <c r="I33" s="99">
        <v>0.21</v>
      </c>
      <c r="J33" s="98">
        <f>ROUND(((SUM(BE131:BE275))*I33),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ROUND((SUM(BF131:BF275)),  2)</f>
        <v>0</v>
      </c>
      <c r="G34" s="30"/>
      <c r="H34" s="30"/>
      <c r="I34" s="99">
        <v>0.15</v>
      </c>
      <c r="J34" s="98">
        <f>ROUND(((SUM(BF131:BF275))*I34),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ROUND((SUM(BG131:BG275)),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ROUND((SUM(BH131:BH275)),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ROUND((SUM(BI131:BI275)),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08 - Vorová propust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J131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J132</f>
        <v>0</v>
      </c>
      <c r="L97" s="111"/>
    </row>
    <row r="98" spans="1:31" s="15" customFormat="1" ht="19.899999999999999" customHeight="1">
      <c r="B98" s="172"/>
      <c r="D98" s="173" t="s">
        <v>685</v>
      </c>
      <c r="E98" s="174"/>
      <c r="F98" s="174"/>
      <c r="G98" s="174"/>
      <c r="H98" s="174"/>
      <c r="I98" s="174"/>
      <c r="J98" s="175">
        <f>J133</f>
        <v>0</v>
      </c>
      <c r="L98" s="172"/>
    </row>
    <row r="99" spans="1:31" s="15" customFormat="1" ht="19.899999999999999" customHeight="1">
      <c r="B99" s="172"/>
      <c r="D99" s="173" t="s">
        <v>169</v>
      </c>
      <c r="E99" s="174"/>
      <c r="F99" s="174"/>
      <c r="G99" s="174"/>
      <c r="H99" s="174"/>
      <c r="I99" s="174"/>
      <c r="J99" s="175">
        <f>J138</f>
        <v>0</v>
      </c>
      <c r="L99" s="172"/>
    </row>
    <row r="100" spans="1:31" s="15" customFormat="1" ht="19.899999999999999" customHeight="1">
      <c r="B100" s="172"/>
      <c r="D100" s="173" t="s">
        <v>686</v>
      </c>
      <c r="E100" s="174"/>
      <c r="F100" s="174"/>
      <c r="G100" s="174"/>
      <c r="H100" s="174"/>
      <c r="I100" s="174"/>
      <c r="J100" s="175">
        <f>J153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J155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J168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J170</f>
        <v>0</v>
      </c>
      <c r="L103" s="111"/>
    </row>
    <row r="104" spans="1:31" s="15" customFormat="1" ht="19.899999999999999" customHeight="1">
      <c r="B104" s="172"/>
      <c r="D104" s="173" t="s">
        <v>687</v>
      </c>
      <c r="E104" s="174"/>
      <c r="F104" s="174"/>
      <c r="G104" s="174"/>
      <c r="H104" s="174"/>
      <c r="I104" s="174"/>
      <c r="J104" s="175">
        <f>J171</f>
        <v>0</v>
      </c>
      <c r="L104" s="172"/>
    </row>
    <row r="105" spans="1:31" s="15" customFormat="1" ht="19.899999999999999" customHeight="1">
      <c r="B105" s="172"/>
      <c r="D105" s="173" t="s">
        <v>688</v>
      </c>
      <c r="E105" s="174"/>
      <c r="F105" s="174"/>
      <c r="G105" s="174"/>
      <c r="H105" s="174"/>
      <c r="I105" s="174"/>
      <c r="J105" s="175">
        <f>J177</f>
        <v>0</v>
      </c>
      <c r="L105" s="172"/>
    </row>
    <row r="106" spans="1:31" s="15" customFormat="1" ht="19.899999999999999" customHeight="1">
      <c r="B106" s="172"/>
      <c r="D106" s="173" t="s">
        <v>689</v>
      </c>
      <c r="E106" s="174"/>
      <c r="F106" s="174"/>
      <c r="G106" s="174"/>
      <c r="H106" s="174"/>
      <c r="I106" s="174"/>
      <c r="J106" s="175">
        <f>J196</f>
        <v>0</v>
      </c>
      <c r="L106" s="172"/>
    </row>
    <row r="107" spans="1:31" s="15" customFormat="1" ht="19.899999999999999" customHeight="1">
      <c r="B107" s="172"/>
      <c r="D107" s="173" t="s">
        <v>690</v>
      </c>
      <c r="E107" s="174"/>
      <c r="F107" s="174"/>
      <c r="G107" s="174"/>
      <c r="H107" s="174"/>
      <c r="I107" s="174"/>
      <c r="J107" s="175">
        <f>J208</f>
        <v>0</v>
      </c>
      <c r="L107" s="172"/>
    </row>
    <row r="108" spans="1:31" s="15" customFormat="1" ht="19.899999999999999" customHeight="1">
      <c r="B108" s="172"/>
      <c r="D108" s="173" t="s">
        <v>691</v>
      </c>
      <c r="E108" s="174"/>
      <c r="F108" s="174"/>
      <c r="G108" s="174"/>
      <c r="H108" s="174"/>
      <c r="I108" s="174"/>
      <c r="J108" s="175">
        <f>J221</f>
        <v>0</v>
      </c>
      <c r="L108" s="172"/>
    </row>
    <row r="109" spans="1:31" s="15" customFormat="1" ht="19.899999999999999" customHeight="1">
      <c r="B109" s="172"/>
      <c r="D109" s="173" t="s">
        <v>329</v>
      </c>
      <c r="E109" s="174"/>
      <c r="F109" s="174"/>
      <c r="G109" s="174"/>
      <c r="H109" s="174"/>
      <c r="I109" s="174"/>
      <c r="J109" s="175">
        <f>J231</f>
        <v>0</v>
      </c>
      <c r="L109" s="172"/>
    </row>
    <row r="110" spans="1:31" s="15" customFormat="1" ht="19.899999999999999" customHeight="1">
      <c r="B110" s="172"/>
      <c r="D110" s="173" t="s">
        <v>174</v>
      </c>
      <c r="E110" s="174"/>
      <c r="F110" s="174"/>
      <c r="G110" s="174"/>
      <c r="H110" s="174"/>
      <c r="I110" s="174"/>
      <c r="J110" s="175">
        <f>J250</f>
        <v>0</v>
      </c>
      <c r="L110" s="172"/>
    </row>
    <row r="111" spans="1:31" s="15" customFormat="1" ht="19.899999999999999" customHeight="1">
      <c r="B111" s="172"/>
      <c r="D111" s="173" t="s">
        <v>692</v>
      </c>
      <c r="E111" s="174"/>
      <c r="F111" s="174"/>
      <c r="G111" s="174"/>
      <c r="H111" s="174"/>
      <c r="I111" s="174"/>
      <c r="J111" s="175">
        <f>J264</f>
        <v>0</v>
      </c>
      <c r="L111" s="172"/>
    </row>
    <row r="112" spans="1:31" s="2" customFormat="1" ht="21.7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6.95" customHeight="1">
      <c r="A113" s="30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7" spans="1:31" s="2" customFormat="1" ht="6.95" customHeight="1">
      <c r="A117" s="30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24.95" customHeight="1">
      <c r="A118" s="30"/>
      <c r="B118" s="31"/>
      <c r="C118" s="22" t="s">
        <v>119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>
      <c r="A120" s="30"/>
      <c r="B120" s="31"/>
      <c r="C120" s="27" t="s">
        <v>14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>
      <c r="A121" s="30"/>
      <c r="B121" s="31"/>
      <c r="C121" s="30"/>
      <c r="D121" s="30"/>
      <c r="E121" s="258" t="str">
        <f>E7</f>
        <v>Trilčův jez</v>
      </c>
      <c r="F121" s="259"/>
      <c r="G121" s="259"/>
      <c r="H121" s="259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>
      <c r="A122" s="30"/>
      <c r="B122" s="31"/>
      <c r="C122" s="27" t="s">
        <v>111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>
      <c r="A123" s="30"/>
      <c r="B123" s="31"/>
      <c r="C123" s="30"/>
      <c r="D123" s="30"/>
      <c r="E123" s="223" t="str">
        <f>E9</f>
        <v>SO 08 - Vorová propust</v>
      </c>
      <c r="F123" s="257"/>
      <c r="G123" s="257"/>
      <c r="H123" s="257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>
      <c r="A125" s="30"/>
      <c r="B125" s="31"/>
      <c r="C125" s="27" t="s">
        <v>18</v>
      </c>
      <c r="D125" s="30"/>
      <c r="E125" s="30"/>
      <c r="F125" s="25" t="str">
        <f>F12</f>
        <v>České Budějovice</v>
      </c>
      <c r="G125" s="30"/>
      <c r="H125" s="30"/>
      <c r="I125" s="27" t="s">
        <v>20</v>
      </c>
      <c r="J125" s="53" t="str">
        <f>IF(J12="","",J12)</f>
        <v>24. 3. 2020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22</v>
      </c>
      <c r="D127" s="30"/>
      <c r="E127" s="30"/>
      <c r="F127" s="25" t="str">
        <f>E15</f>
        <v xml:space="preserve"> </v>
      </c>
      <c r="G127" s="30"/>
      <c r="H127" s="30"/>
      <c r="I127" s="27" t="s">
        <v>27</v>
      </c>
      <c r="J127" s="28" t="str">
        <f>E21</f>
        <v>Ing. Filip Duda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25.7" customHeight="1">
      <c r="A128" s="30"/>
      <c r="B128" s="31"/>
      <c r="C128" s="27" t="s">
        <v>26</v>
      </c>
      <c r="D128" s="30"/>
      <c r="E128" s="30"/>
      <c r="F128" s="25" t="str">
        <f>IF(E18="","",E18)</f>
        <v xml:space="preserve"> </v>
      </c>
      <c r="G128" s="30"/>
      <c r="H128" s="30"/>
      <c r="I128" s="27" t="s">
        <v>30</v>
      </c>
      <c r="J128" s="28" t="str">
        <f>E24</f>
        <v>Filip Šimek www.rozp.cz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0" customFormat="1" ht="29.25" customHeight="1">
      <c r="A130" s="115"/>
      <c r="B130" s="116"/>
      <c r="C130" s="117" t="s">
        <v>120</v>
      </c>
      <c r="D130" s="118" t="s">
        <v>60</v>
      </c>
      <c r="E130" s="118" t="s">
        <v>56</v>
      </c>
      <c r="F130" s="118" t="s">
        <v>57</v>
      </c>
      <c r="G130" s="118" t="s">
        <v>121</v>
      </c>
      <c r="H130" s="118" t="s">
        <v>122</v>
      </c>
      <c r="I130" s="118" t="s">
        <v>123</v>
      </c>
      <c r="J130" s="118" t="s">
        <v>115</v>
      </c>
      <c r="K130" s="119" t="s">
        <v>124</v>
      </c>
      <c r="L130" s="120"/>
      <c r="M130" s="60" t="s">
        <v>1</v>
      </c>
      <c r="N130" s="61" t="s">
        <v>39</v>
      </c>
      <c r="O130" s="61" t="s">
        <v>125</v>
      </c>
      <c r="P130" s="61" t="s">
        <v>126</v>
      </c>
      <c r="Q130" s="61" t="s">
        <v>127</v>
      </c>
      <c r="R130" s="61" t="s">
        <v>128</v>
      </c>
      <c r="S130" s="61" t="s">
        <v>129</v>
      </c>
      <c r="T130" s="62" t="s">
        <v>130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30"/>
      <c r="B131" s="31"/>
      <c r="C131" s="67" t="s">
        <v>131</v>
      </c>
      <c r="D131" s="30"/>
      <c r="E131" s="30"/>
      <c r="F131" s="30"/>
      <c r="G131" s="30"/>
      <c r="H131" s="30"/>
      <c r="I131" s="30"/>
      <c r="J131" s="121">
        <f>BK131</f>
        <v>0</v>
      </c>
      <c r="K131" s="30"/>
      <c r="L131" s="31"/>
      <c r="M131" s="63"/>
      <c r="N131" s="54"/>
      <c r="O131" s="64"/>
      <c r="P131" s="122">
        <f>P132+P170</f>
        <v>64.227176</v>
      </c>
      <c r="Q131" s="64"/>
      <c r="R131" s="122">
        <f>R132+R170</f>
        <v>0.93305499999999997</v>
      </c>
      <c r="S131" s="64"/>
      <c r="T131" s="123">
        <f>T132+T170</f>
        <v>3.3532600000000001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74</v>
      </c>
      <c r="AU131" s="18" t="s">
        <v>117</v>
      </c>
      <c r="BK131" s="124">
        <f>BK132+BK170</f>
        <v>0</v>
      </c>
    </row>
    <row r="132" spans="1:65" s="11" customFormat="1" ht="25.9" customHeight="1">
      <c r="B132" s="125"/>
      <c r="D132" s="126" t="s">
        <v>74</v>
      </c>
      <c r="E132" s="127" t="s">
        <v>175</v>
      </c>
      <c r="F132" s="127" t="s">
        <v>176</v>
      </c>
      <c r="J132" s="128">
        <f>BK132</f>
        <v>0</v>
      </c>
      <c r="L132" s="125"/>
      <c r="M132" s="129"/>
      <c r="N132" s="130"/>
      <c r="O132" s="130"/>
      <c r="P132" s="131">
        <f>P133+P138+P153+P155+P168</f>
        <v>32.77516</v>
      </c>
      <c r="Q132" s="130"/>
      <c r="R132" s="131">
        <f>R133+R138+R153+R155+R168</f>
        <v>0.37956000000000001</v>
      </c>
      <c r="S132" s="130"/>
      <c r="T132" s="132">
        <f>T133+T138+T153+T155+T168</f>
        <v>3.08</v>
      </c>
      <c r="AR132" s="126" t="s">
        <v>83</v>
      </c>
      <c r="AT132" s="133" t="s">
        <v>74</v>
      </c>
      <c r="AU132" s="133" t="s">
        <v>75</v>
      </c>
      <c r="AY132" s="126" t="s">
        <v>133</v>
      </c>
      <c r="BK132" s="134">
        <f>BK133+BK138+BK153+BK155+BK168</f>
        <v>0</v>
      </c>
    </row>
    <row r="133" spans="1:65" s="11" customFormat="1" ht="22.9" customHeight="1">
      <c r="B133" s="125"/>
      <c r="D133" s="126" t="s">
        <v>74</v>
      </c>
      <c r="E133" s="176" t="s">
        <v>693</v>
      </c>
      <c r="F133" s="176" t="s">
        <v>694</v>
      </c>
      <c r="J133" s="177">
        <f>BK133</f>
        <v>0</v>
      </c>
      <c r="L133" s="125"/>
      <c r="M133" s="129"/>
      <c r="N133" s="130"/>
      <c r="O133" s="130"/>
      <c r="P133" s="131">
        <f>SUM(P134:P137)</f>
        <v>2.718</v>
      </c>
      <c r="Q133" s="130"/>
      <c r="R133" s="131">
        <f>SUM(R134:R137)</f>
        <v>0.37956000000000001</v>
      </c>
      <c r="S133" s="130"/>
      <c r="T133" s="132">
        <f>SUM(T134:T137)</f>
        <v>0</v>
      </c>
      <c r="AR133" s="126" t="s">
        <v>83</v>
      </c>
      <c r="AT133" s="133" t="s">
        <v>74</v>
      </c>
      <c r="AU133" s="133" t="s">
        <v>83</v>
      </c>
      <c r="AY133" s="126" t="s">
        <v>133</v>
      </c>
      <c r="BK133" s="134">
        <f>SUM(BK134:BK137)</f>
        <v>0</v>
      </c>
    </row>
    <row r="134" spans="1:65" s="2" customFormat="1" ht="21.75" customHeight="1">
      <c r="A134" s="30"/>
      <c r="B134" s="135"/>
      <c r="C134" s="136" t="s">
        <v>83</v>
      </c>
      <c r="D134" s="136" t="s">
        <v>134</v>
      </c>
      <c r="E134" s="137" t="s">
        <v>695</v>
      </c>
      <c r="F134" s="138" t="s">
        <v>696</v>
      </c>
      <c r="G134" s="139" t="s">
        <v>180</v>
      </c>
      <c r="H134" s="140">
        <v>6</v>
      </c>
      <c r="I134" s="202"/>
      <c r="J134" s="141">
        <f>ROUND(I134*H134,2)</f>
        <v>0</v>
      </c>
      <c r="K134" s="138" t="s">
        <v>181</v>
      </c>
      <c r="L134" s="31"/>
      <c r="M134" s="142" t="s">
        <v>1</v>
      </c>
      <c r="N134" s="143" t="s">
        <v>40</v>
      </c>
      <c r="O134" s="144">
        <v>0.379</v>
      </c>
      <c r="P134" s="144">
        <f>O134*H134</f>
        <v>2.274</v>
      </c>
      <c r="Q134" s="144">
        <v>6.3E-2</v>
      </c>
      <c r="R134" s="144">
        <f>Q134*H134</f>
        <v>0.378</v>
      </c>
      <c r="S134" s="144">
        <v>0</v>
      </c>
      <c r="T134" s="14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6" t="s">
        <v>138</v>
      </c>
      <c r="AT134" s="146" t="s">
        <v>134</v>
      </c>
      <c r="AU134" s="146" t="s">
        <v>85</v>
      </c>
      <c r="AY134" s="18" t="s">
        <v>133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8" t="s">
        <v>83</v>
      </c>
      <c r="BK134" s="147">
        <f>ROUND(I134*H134,2)</f>
        <v>0</v>
      </c>
      <c r="BL134" s="18" t="s">
        <v>138</v>
      </c>
      <c r="BM134" s="146" t="s">
        <v>978</v>
      </c>
    </row>
    <row r="135" spans="1:65" s="2" customFormat="1" ht="21.75" customHeight="1">
      <c r="A135" s="30"/>
      <c r="B135" s="135"/>
      <c r="C135" s="136" t="s">
        <v>85</v>
      </c>
      <c r="D135" s="136" t="s">
        <v>134</v>
      </c>
      <c r="E135" s="137" t="s">
        <v>698</v>
      </c>
      <c r="F135" s="138" t="s">
        <v>699</v>
      </c>
      <c r="G135" s="139" t="s">
        <v>180</v>
      </c>
      <c r="H135" s="140">
        <v>6</v>
      </c>
      <c r="I135" s="202"/>
      <c r="J135" s="141">
        <f>ROUND(I135*H135,2)</f>
        <v>0</v>
      </c>
      <c r="K135" s="138" t="s">
        <v>1</v>
      </c>
      <c r="L135" s="31"/>
      <c r="M135" s="142" t="s">
        <v>1</v>
      </c>
      <c r="N135" s="143" t="s">
        <v>40</v>
      </c>
      <c r="O135" s="144">
        <v>7.3999999999999996E-2</v>
      </c>
      <c r="P135" s="144">
        <f>O135*H135</f>
        <v>0.44399999999999995</v>
      </c>
      <c r="Q135" s="144">
        <v>2.5999999999999998E-4</v>
      </c>
      <c r="R135" s="144">
        <f>Q135*H135</f>
        <v>1.5599999999999998E-3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979</v>
      </c>
    </row>
    <row r="136" spans="1:65" s="12" customFormat="1">
      <c r="B136" s="148"/>
      <c r="D136" s="149" t="s">
        <v>143</v>
      </c>
      <c r="E136" s="150" t="s">
        <v>1</v>
      </c>
      <c r="F136" s="151" t="s">
        <v>701</v>
      </c>
      <c r="H136" s="150" t="s">
        <v>1</v>
      </c>
      <c r="L136" s="148"/>
      <c r="M136" s="152"/>
      <c r="N136" s="153"/>
      <c r="O136" s="153"/>
      <c r="P136" s="153"/>
      <c r="Q136" s="153"/>
      <c r="R136" s="153"/>
      <c r="S136" s="153"/>
      <c r="T136" s="154"/>
      <c r="AT136" s="150" t="s">
        <v>143</v>
      </c>
      <c r="AU136" s="150" t="s">
        <v>85</v>
      </c>
      <c r="AV136" s="12" t="s">
        <v>83</v>
      </c>
      <c r="AW136" s="12" t="s">
        <v>29</v>
      </c>
      <c r="AX136" s="12" t="s">
        <v>75</v>
      </c>
      <c r="AY136" s="150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702</v>
      </c>
      <c r="H137" s="158">
        <v>6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83</v>
      </c>
      <c r="AY137" s="156" t="s">
        <v>133</v>
      </c>
    </row>
    <row r="138" spans="1:65" s="11" customFormat="1" ht="22.9" customHeight="1">
      <c r="B138" s="125"/>
      <c r="D138" s="126" t="s">
        <v>74</v>
      </c>
      <c r="E138" s="176" t="s">
        <v>213</v>
      </c>
      <c r="F138" s="176" t="s">
        <v>214</v>
      </c>
      <c r="J138" s="177">
        <f>BK138</f>
        <v>0</v>
      </c>
      <c r="L138" s="125"/>
      <c r="M138" s="129"/>
      <c r="N138" s="130"/>
      <c r="O138" s="130"/>
      <c r="P138" s="131">
        <f>SUM(P139:P152)</f>
        <v>17.584</v>
      </c>
      <c r="Q138" s="130"/>
      <c r="R138" s="131">
        <f>SUM(R139:R152)</f>
        <v>0</v>
      </c>
      <c r="S138" s="130"/>
      <c r="T138" s="132">
        <f>SUM(T139:T152)</f>
        <v>3.08</v>
      </c>
      <c r="AR138" s="126" t="s">
        <v>83</v>
      </c>
      <c r="AT138" s="133" t="s">
        <v>74</v>
      </c>
      <c r="AU138" s="133" t="s">
        <v>83</v>
      </c>
      <c r="AY138" s="126" t="s">
        <v>133</v>
      </c>
      <c r="BK138" s="134">
        <f>SUM(BK139:BK152)</f>
        <v>0</v>
      </c>
    </row>
    <row r="139" spans="1:65" s="2" customFormat="1" ht="21.75" customHeight="1">
      <c r="A139" s="30"/>
      <c r="B139" s="135"/>
      <c r="C139" s="136" t="s">
        <v>146</v>
      </c>
      <c r="D139" s="136" t="s">
        <v>134</v>
      </c>
      <c r="E139" s="137" t="s">
        <v>703</v>
      </c>
      <c r="F139" s="138" t="s">
        <v>704</v>
      </c>
      <c r="G139" s="139" t="s">
        <v>180</v>
      </c>
      <c r="H139" s="140">
        <v>21</v>
      </c>
      <c r="I139" s="202"/>
      <c r="J139" s="141">
        <f>ROUND(I139*H139,2)</f>
        <v>0</v>
      </c>
      <c r="K139" s="138" t="s">
        <v>1</v>
      </c>
      <c r="L139" s="31"/>
      <c r="M139" s="142" t="s">
        <v>1</v>
      </c>
      <c r="N139" s="143" t="s">
        <v>40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6" t="s">
        <v>138</v>
      </c>
      <c r="AT139" s="146" t="s">
        <v>134</v>
      </c>
      <c r="AU139" s="146" t="s">
        <v>85</v>
      </c>
      <c r="AY139" s="18" t="s">
        <v>133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8" t="s">
        <v>83</v>
      </c>
      <c r="BK139" s="147">
        <f>ROUND(I139*H139,2)</f>
        <v>0</v>
      </c>
      <c r="BL139" s="18" t="s">
        <v>138</v>
      </c>
      <c r="BM139" s="146" t="s">
        <v>980</v>
      </c>
    </row>
    <row r="140" spans="1:65" s="12" customFormat="1">
      <c r="B140" s="148"/>
      <c r="D140" s="149" t="s">
        <v>143</v>
      </c>
      <c r="E140" s="150" t="s">
        <v>1</v>
      </c>
      <c r="F140" s="151" t="s">
        <v>706</v>
      </c>
      <c r="H140" s="150" t="s">
        <v>1</v>
      </c>
      <c r="L140" s="148"/>
      <c r="M140" s="152"/>
      <c r="N140" s="153"/>
      <c r="O140" s="153"/>
      <c r="P140" s="153"/>
      <c r="Q140" s="153"/>
      <c r="R140" s="153"/>
      <c r="S140" s="153"/>
      <c r="T140" s="154"/>
      <c r="AT140" s="150" t="s">
        <v>143</v>
      </c>
      <c r="AU140" s="150" t="s">
        <v>85</v>
      </c>
      <c r="AV140" s="12" t="s">
        <v>83</v>
      </c>
      <c r="AW140" s="12" t="s">
        <v>29</v>
      </c>
      <c r="AX140" s="12" t="s">
        <v>75</v>
      </c>
      <c r="AY140" s="150" t="s">
        <v>133</v>
      </c>
    </row>
    <row r="141" spans="1:65" s="13" customFormat="1">
      <c r="B141" s="155"/>
      <c r="D141" s="149" t="s">
        <v>143</v>
      </c>
      <c r="E141" s="156" t="s">
        <v>1</v>
      </c>
      <c r="F141" s="157" t="s">
        <v>981</v>
      </c>
      <c r="H141" s="158">
        <v>21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143</v>
      </c>
      <c r="AU141" s="156" t="s">
        <v>85</v>
      </c>
      <c r="AV141" s="13" t="s">
        <v>85</v>
      </c>
      <c r="AW141" s="13" t="s">
        <v>29</v>
      </c>
      <c r="AX141" s="13" t="s">
        <v>75</v>
      </c>
      <c r="AY141" s="156" t="s">
        <v>133</v>
      </c>
    </row>
    <row r="142" spans="1:65" s="14" customFormat="1">
      <c r="B142" s="162"/>
      <c r="D142" s="149" t="s">
        <v>143</v>
      </c>
      <c r="E142" s="163" t="s">
        <v>1</v>
      </c>
      <c r="F142" s="164" t="s">
        <v>150</v>
      </c>
      <c r="H142" s="165">
        <v>21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3" t="s">
        <v>143</v>
      </c>
      <c r="AU142" s="163" t="s">
        <v>85</v>
      </c>
      <c r="AV142" s="14" t="s">
        <v>138</v>
      </c>
      <c r="AW142" s="14" t="s">
        <v>29</v>
      </c>
      <c r="AX142" s="14" t="s">
        <v>83</v>
      </c>
      <c r="AY142" s="163" t="s">
        <v>133</v>
      </c>
    </row>
    <row r="143" spans="1:65" s="2" customFormat="1" ht="21.75" customHeight="1">
      <c r="A143" s="30"/>
      <c r="B143" s="135"/>
      <c r="C143" s="136" t="s">
        <v>138</v>
      </c>
      <c r="D143" s="136" t="s">
        <v>134</v>
      </c>
      <c r="E143" s="137" t="s">
        <v>708</v>
      </c>
      <c r="F143" s="138" t="s">
        <v>709</v>
      </c>
      <c r="G143" s="139" t="s">
        <v>180</v>
      </c>
      <c r="H143" s="140">
        <v>10</v>
      </c>
      <c r="I143" s="202"/>
      <c r="J143" s="141">
        <f>ROUND(I143*H143,2)</f>
        <v>0</v>
      </c>
      <c r="K143" s="138" t="s">
        <v>1</v>
      </c>
      <c r="L143" s="31"/>
      <c r="M143" s="142" t="s">
        <v>1</v>
      </c>
      <c r="N143" s="143" t="s">
        <v>40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6" t="s">
        <v>138</v>
      </c>
      <c r="AT143" s="146" t="s">
        <v>134</v>
      </c>
      <c r="AU143" s="146" t="s">
        <v>85</v>
      </c>
      <c r="AY143" s="18" t="s">
        <v>133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8" t="s">
        <v>83</v>
      </c>
      <c r="BK143" s="147">
        <f>ROUND(I143*H143,2)</f>
        <v>0</v>
      </c>
      <c r="BL143" s="18" t="s">
        <v>138</v>
      </c>
      <c r="BM143" s="146" t="s">
        <v>982</v>
      </c>
    </row>
    <row r="144" spans="1:65" s="12" customFormat="1">
      <c r="B144" s="148"/>
      <c r="D144" s="149" t="s">
        <v>143</v>
      </c>
      <c r="E144" s="150" t="s">
        <v>1</v>
      </c>
      <c r="F144" s="151" t="s">
        <v>711</v>
      </c>
      <c r="H144" s="150" t="s">
        <v>1</v>
      </c>
      <c r="L144" s="148"/>
      <c r="M144" s="152"/>
      <c r="N144" s="153"/>
      <c r="O144" s="153"/>
      <c r="P144" s="153"/>
      <c r="Q144" s="153"/>
      <c r="R144" s="153"/>
      <c r="S144" s="153"/>
      <c r="T144" s="154"/>
      <c r="AT144" s="150" t="s">
        <v>143</v>
      </c>
      <c r="AU144" s="150" t="s">
        <v>85</v>
      </c>
      <c r="AV144" s="12" t="s">
        <v>83</v>
      </c>
      <c r="AW144" s="12" t="s">
        <v>29</v>
      </c>
      <c r="AX144" s="12" t="s">
        <v>75</v>
      </c>
      <c r="AY144" s="150" t="s">
        <v>133</v>
      </c>
    </row>
    <row r="145" spans="1:65" s="13" customFormat="1">
      <c r="B145" s="155"/>
      <c r="D145" s="149" t="s">
        <v>143</v>
      </c>
      <c r="E145" s="156" t="s">
        <v>1</v>
      </c>
      <c r="F145" s="157" t="s">
        <v>237</v>
      </c>
      <c r="H145" s="158">
        <v>10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143</v>
      </c>
      <c r="AU145" s="156" t="s">
        <v>85</v>
      </c>
      <c r="AV145" s="13" t="s">
        <v>85</v>
      </c>
      <c r="AW145" s="13" t="s">
        <v>29</v>
      </c>
      <c r="AX145" s="13" t="s">
        <v>75</v>
      </c>
      <c r="AY145" s="156" t="s">
        <v>133</v>
      </c>
    </row>
    <row r="146" spans="1:65" s="14" customFormat="1">
      <c r="B146" s="162"/>
      <c r="D146" s="149" t="s">
        <v>143</v>
      </c>
      <c r="E146" s="163" t="s">
        <v>1</v>
      </c>
      <c r="F146" s="164" t="s">
        <v>150</v>
      </c>
      <c r="H146" s="165">
        <v>10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3" t="s">
        <v>143</v>
      </c>
      <c r="AU146" s="163" t="s">
        <v>85</v>
      </c>
      <c r="AV146" s="14" t="s">
        <v>138</v>
      </c>
      <c r="AW146" s="14" t="s">
        <v>29</v>
      </c>
      <c r="AX146" s="14" t="s">
        <v>83</v>
      </c>
      <c r="AY146" s="163" t="s">
        <v>133</v>
      </c>
    </row>
    <row r="147" spans="1:65" s="2" customFormat="1" ht="16.5" customHeight="1">
      <c r="A147" s="30"/>
      <c r="B147" s="135"/>
      <c r="C147" s="136" t="s">
        <v>154</v>
      </c>
      <c r="D147" s="136" t="s">
        <v>134</v>
      </c>
      <c r="E147" s="137" t="s">
        <v>712</v>
      </c>
      <c r="F147" s="138" t="s">
        <v>713</v>
      </c>
      <c r="G147" s="139" t="s">
        <v>714</v>
      </c>
      <c r="H147" s="140">
        <v>1</v>
      </c>
      <c r="I147" s="202"/>
      <c r="J147" s="141">
        <f>ROUND(I147*H147,2)</f>
        <v>0</v>
      </c>
      <c r="K147" s="138" t="s">
        <v>1</v>
      </c>
      <c r="L147" s="31"/>
      <c r="M147" s="142" t="s">
        <v>1</v>
      </c>
      <c r="N147" s="143" t="s">
        <v>40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30"/>
      <c r="V147" s="207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983</v>
      </c>
    </row>
    <row r="148" spans="1:65" s="13" customFormat="1">
      <c r="B148" s="155"/>
      <c r="D148" s="149" t="s">
        <v>143</v>
      </c>
      <c r="E148" s="156" t="s">
        <v>1</v>
      </c>
      <c r="F148" s="157" t="s">
        <v>716</v>
      </c>
      <c r="H148" s="158">
        <v>1</v>
      </c>
      <c r="L148" s="155"/>
      <c r="M148" s="159"/>
      <c r="N148" s="160"/>
      <c r="O148" s="160"/>
      <c r="P148" s="160"/>
      <c r="Q148" s="160"/>
      <c r="R148" s="160"/>
      <c r="S148" s="160"/>
      <c r="T148" s="161"/>
      <c r="AT148" s="156" t="s">
        <v>143</v>
      </c>
      <c r="AU148" s="156" t="s">
        <v>85</v>
      </c>
      <c r="AV148" s="13" t="s">
        <v>85</v>
      </c>
      <c r="AW148" s="13" t="s">
        <v>29</v>
      </c>
      <c r="AX148" s="13" t="s">
        <v>75</v>
      </c>
      <c r="AY148" s="156" t="s">
        <v>133</v>
      </c>
    </row>
    <row r="149" spans="1:65" s="14" customFormat="1">
      <c r="B149" s="162"/>
      <c r="D149" s="149" t="s">
        <v>143</v>
      </c>
      <c r="E149" s="163" t="s">
        <v>1</v>
      </c>
      <c r="F149" s="164" t="s">
        <v>150</v>
      </c>
      <c r="H149" s="165">
        <v>1</v>
      </c>
      <c r="L149" s="162"/>
      <c r="M149" s="166"/>
      <c r="N149" s="167"/>
      <c r="O149" s="167"/>
      <c r="P149" s="167"/>
      <c r="Q149" s="167"/>
      <c r="R149" s="167"/>
      <c r="S149" s="167"/>
      <c r="T149" s="168"/>
      <c r="AT149" s="163" t="s">
        <v>143</v>
      </c>
      <c r="AU149" s="163" t="s">
        <v>85</v>
      </c>
      <c r="AV149" s="14" t="s">
        <v>138</v>
      </c>
      <c r="AW149" s="14" t="s">
        <v>29</v>
      </c>
      <c r="AX149" s="14" t="s">
        <v>83</v>
      </c>
      <c r="AY149" s="163" t="s">
        <v>133</v>
      </c>
    </row>
    <row r="150" spans="1:65" s="2" customFormat="1" ht="33" customHeight="1">
      <c r="A150" s="30"/>
      <c r="B150" s="135"/>
      <c r="C150" s="136" t="s">
        <v>158</v>
      </c>
      <c r="D150" s="136" t="s">
        <v>134</v>
      </c>
      <c r="E150" s="137" t="s">
        <v>717</v>
      </c>
      <c r="F150" s="138" t="s">
        <v>718</v>
      </c>
      <c r="G150" s="139" t="s">
        <v>659</v>
      </c>
      <c r="H150" s="140">
        <v>1.4</v>
      </c>
      <c r="I150" s="202"/>
      <c r="J150" s="141">
        <f>ROUND(I150*H150,2)</f>
        <v>0</v>
      </c>
      <c r="K150" s="138" t="s">
        <v>181</v>
      </c>
      <c r="L150" s="31"/>
      <c r="M150" s="142" t="s">
        <v>1</v>
      </c>
      <c r="N150" s="143" t="s">
        <v>40</v>
      </c>
      <c r="O150" s="144">
        <v>12.56</v>
      </c>
      <c r="P150" s="144">
        <f>O150*H150</f>
        <v>17.584</v>
      </c>
      <c r="Q150" s="144">
        <v>0</v>
      </c>
      <c r="R150" s="144">
        <f>Q150*H150</f>
        <v>0</v>
      </c>
      <c r="S150" s="144">
        <v>2.2000000000000002</v>
      </c>
      <c r="T150" s="145">
        <f>S150*H150</f>
        <v>3.08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6" t="s">
        <v>138</v>
      </c>
      <c r="AT150" s="146" t="s">
        <v>134</v>
      </c>
      <c r="AU150" s="146" t="s">
        <v>85</v>
      </c>
      <c r="AY150" s="18" t="s">
        <v>133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8" t="s">
        <v>83</v>
      </c>
      <c r="BK150" s="147">
        <f>ROUND(I150*H150,2)</f>
        <v>0</v>
      </c>
      <c r="BL150" s="18" t="s">
        <v>138</v>
      </c>
      <c r="BM150" s="146" t="s">
        <v>984</v>
      </c>
    </row>
    <row r="151" spans="1:65" s="12" customFormat="1">
      <c r="B151" s="148"/>
      <c r="D151" s="149" t="s">
        <v>143</v>
      </c>
      <c r="E151" s="150" t="s">
        <v>1</v>
      </c>
      <c r="F151" s="151" t="s">
        <v>720</v>
      </c>
      <c r="H151" s="150" t="s">
        <v>1</v>
      </c>
      <c r="L151" s="148"/>
      <c r="M151" s="152"/>
      <c r="N151" s="153"/>
      <c r="O151" s="153"/>
      <c r="P151" s="153"/>
      <c r="Q151" s="153"/>
      <c r="R151" s="153"/>
      <c r="S151" s="153"/>
      <c r="T151" s="154"/>
      <c r="AT151" s="150" t="s">
        <v>143</v>
      </c>
      <c r="AU151" s="150" t="s">
        <v>85</v>
      </c>
      <c r="AV151" s="12" t="s">
        <v>83</v>
      </c>
      <c r="AW151" s="12" t="s">
        <v>29</v>
      </c>
      <c r="AX151" s="12" t="s">
        <v>75</v>
      </c>
      <c r="AY151" s="150" t="s">
        <v>133</v>
      </c>
    </row>
    <row r="152" spans="1:65" s="13" customFormat="1">
      <c r="B152" s="155"/>
      <c r="D152" s="149" t="s">
        <v>143</v>
      </c>
      <c r="E152" s="156" t="s">
        <v>1</v>
      </c>
      <c r="F152" s="157" t="s">
        <v>440</v>
      </c>
      <c r="H152" s="158">
        <v>1.4</v>
      </c>
      <c r="L152" s="155"/>
      <c r="M152" s="159"/>
      <c r="N152" s="160"/>
      <c r="O152" s="160"/>
      <c r="P152" s="160"/>
      <c r="Q152" s="160"/>
      <c r="R152" s="160"/>
      <c r="S152" s="160"/>
      <c r="T152" s="161"/>
      <c r="AT152" s="156" t="s">
        <v>143</v>
      </c>
      <c r="AU152" s="156" t="s">
        <v>85</v>
      </c>
      <c r="AV152" s="13" t="s">
        <v>85</v>
      </c>
      <c r="AW152" s="13" t="s">
        <v>29</v>
      </c>
      <c r="AX152" s="13" t="s">
        <v>83</v>
      </c>
      <c r="AY152" s="156" t="s">
        <v>133</v>
      </c>
    </row>
    <row r="153" spans="1:65" s="11" customFormat="1" ht="22.9" customHeight="1">
      <c r="B153" s="125"/>
      <c r="D153" s="126" t="s">
        <v>74</v>
      </c>
      <c r="E153" s="176" t="s">
        <v>721</v>
      </c>
      <c r="F153" s="176" t="s">
        <v>722</v>
      </c>
      <c r="J153" s="177">
        <f>BK153</f>
        <v>0</v>
      </c>
      <c r="L153" s="125"/>
      <c r="M153" s="129"/>
      <c r="N153" s="130"/>
      <c r="O153" s="130"/>
      <c r="P153" s="131">
        <f>P154</f>
        <v>0</v>
      </c>
      <c r="Q153" s="130"/>
      <c r="R153" s="131">
        <f>R154</f>
        <v>0</v>
      </c>
      <c r="S153" s="130"/>
      <c r="T153" s="132">
        <f>T154</f>
        <v>0</v>
      </c>
      <c r="AR153" s="126" t="s">
        <v>83</v>
      </c>
      <c r="AT153" s="133" t="s">
        <v>74</v>
      </c>
      <c r="AU153" s="133" t="s">
        <v>83</v>
      </c>
      <c r="AY153" s="126" t="s">
        <v>133</v>
      </c>
      <c r="BK153" s="134">
        <f>BK154</f>
        <v>0</v>
      </c>
    </row>
    <row r="154" spans="1:65" s="2" customFormat="1" ht="16.5" customHeight="1">
      <c r="A154" s="30"/>
      <c r="B154" s="135"/>
      <c r="C154" s="136" t="s">
        <v>208</v>
      </c>
      <c r="D154" s="136" t="s">
        <v>134</v>
      </c>
      <c r="E154" s="137" t="s">
        <v>723</v>
      </c>
      <c r="F154" s="138" t="s">
        <v>724</v>
      </c>
      <c r="G154" s="139" t="s">
        <v>714</v>
      </c>
      <c r="H154" s="140">
        <v>1</v>
      </c>
      <c r="I154" s="202"/>
      <c r="J154" s="141">
        <f>ROUND(I154*H154,2)</f>
        <v>0</v>
      </c>
      <c r="K154" s="138" t="s">
        <v>1</v>
      </c>
      <c r="L154" s="31"/>
      <c r="M154" s="142" t="s">
        <v>1</v>
      </c>
      <c r="N154" s="143" t="s">
        <v>40</v>
      </c>
      <c r="O154" s="144">
        <v>0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30"/>
      <c r="V154" s="207"/>
      <c r="W154" s="30"/>
      <c r="X154" s="30"/>
      <c r="Y154" s="30"/>
      <c r="Z154" s="30"/>
      <c r="AA154" s="30"/>
      <c r="AB154" s="30"/>
      <c r="AC154" s="30"/>
      <c r="AD154" s="30"/>
      <c r="AE154" s="30"/>
      <c r="AR154" s="146" t="s">
        <v>138</v>
      </c>
      <c r="AT154" s="146" t="s">
        <v>134</v>
      </c>
      <c r="AU154" s="146" t="s">
        <v>85</v>
      </c>
      <c r="AY154" s="18" t="s">
        <v>133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83</v>
      </c>
      <c r="BK154" s="147">
        <f>ROUND(I154*H154,2)</f>
        <v>0</v>
      </c>
      <c r="BL154" s="18" t="s">
        <v>138</v>
      </c>
      <c r="BM154" s="146" t="s">
        <v>985</v>
      </c>
    </row>
    <row r="155" spans="1:65" s="11" customFormat="1" ht="22.9" customHeight="1">
      <c r="B155" s="125"/>
      <c r="D155" s="126" t="s">
        <v>74</v>
      </c>
      <c r="E155" s="176" t="s">
        <v>263</v>
      </c>
      <c r="F155" s="176" t="s">
        <v>264</v>
      </c>
      <c r="J155" s="177">
        <f>BK155</f>
        <v>0</v>
      </c>
      <c r="L155" s="125"/>
      <c r="M155" s="129"/>
      <c r="N155" s="130"/>
      <c r="O155" s="130"/>
      <c r="P155" s="131">
        <f>SUM(P156:P167)</f>
        <v>12.47316</v>
      </c>
      <c r="Q155" s="130"/>
      <c r="R155" s="131">
        <f>SUM(R156:R167)</f>
        <v>0</v>
      </c>
      <c r="S155" s="130"/>
      <c r="T155" s="132">
        <f>SUM(T156:T167)</f>
        <v>0</v>
      </c>
      <c r="AR155" s="126" t="s">
        <v>83</v>
      </c>
      <c r="AT155" s="133" t="s">
        <v>74</v>
      </c>
      <c r="AU155" s="133" t="s">
        <v>83</v>
      </c>
      <c r="AY155" s="126" t="s">
        <v>133</v>
      </c>
      <c r="BK155" s="134">
        <f>SUM(BK156:BK167)</f>
        <v>0</v>
      </c>
    </row>
    <row r="156" spans="1:65" s="2" customFormat="1" ht="21.75" customHeight="1">
      <c r="A156" s="30"/>
      <c r="B156" s="135"/>
      <c r="C156" s="136" t="s">
        <v>215</v>
      </c>
      <c r="D156" s="136" t="s">
        <v>134</v>
      </c>
      <c r="E156" s="137" t="s">
        <v>265</v>
      </c>
      <c r="F156" s="138" t="s">
        <v>266</v>
      </c>
      <c r="G156" s="139" t="s">
        <v>267</v>
      </c>
      <c r="H156" s="140">
        <v>3.3530000000000002</v>
      </c>
      <c r="I156" s="202"/>
      <c r="J156" s="141">
        <f>ROUND(I156*H156,2)</f>
        <v>0</v>
      </c>
      <c r="K156" s="138" t="s">
        <v>181</v>
      </c>
      <c r="L156" s="31"/>
      <c r="M156" s="142" t="s">
        <v>1</v>
      </c>
      <c r="N156" s="143" t="s">
        <v>40</v>
      </c>
      <c r="O156" s="144">
        <v>2.42</v>
      </c>
      <c r="P156" s="144">
        <f>O156*H156</f>
        <v>8.1142599999999998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6" t="s">
        <v>138</v>
      </c>
      <c r="AT156" s="146" t="s">
        <v>134</v>
      </c>
      <c r="AU156" s="146" t="s">
        <v>85</v>
      </c>
      <c r="AY156" s="18" t="s">
        <v>133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8" t="s">
        <v>83</v>
      </c>
      <c r="BK156" s="147">
        <f>ROUND(I156*H156,2)</f>
        <v>0</v>
      </c>
      <c r="BL156" s="18" t="s">
        <v>138</v>
      </c>
      <c r="BM156" s="146" t="s">
        <v>986</v>
      </c>
    </row>
    <row r="157" spans="1:65" s="2" customFormat="1" ht="21.75" customHeight="1">
      <c r="A157" s="30"/>
      <c r="B157" s="135"/>
      <c r="C157" s="136" t="s">
        <v>213</v>
      </c>
      <c r="D157" s="136" t="s">
        <v>134</v>
      </c>
      <c r="E157" s="137" t="s">
        <v>270</v>
      </c>
      <c r="F157" s="138" t="s">
        <v>271</v>
      </c>
      <c r="G157" s="139" t="s">
        <v>267</v>
      </c>
      <c r="H157" s="140">
        <v>16.765000000000001</v>
      </c>
      <c r="I157" s="202"/>
      <c r="J157" s="141">
        <f>ROUND(I157*H157,2)</f>
        <v>0</v>
      </c>
      <c r="K157" s="138" t="s">
        <v>181</v>
      </c>
      <c r="L157" s="31"/>
      <c r="M157" s="142" t="s">
        <v>1</v>
      </c>
      <c r="N157" s="143" t="s">
        <v>40</v>
      </c>
      <c r="O157" s="144">
        <v>0.26</v>
      </c>
      <c r="P157" s="144">
        <f>O157*H157</f>
        <v>4.3589000000000002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6" t="s">
        <v>138</v>
      </c>
      <c r="AT157" s="146" t="s">
        <v>134</v>
      </c>
      <c r="AU157" s="146" t="s">
        <v>85</v>
      </c>
      <c r="AY157" s="18" t="s">
        <v>133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8" t="s">
        <v>83</v>
      </c>
      <c r="BK157" s="147">
        <f>ROUND(I157*H157,2)</f>
        <v>0</v>
      </c>
      <c r="BL157" s="18" t="s">
        <v>138</v>
      </c>
      <c r="BM157" s="146" t="s">
        <v>987</v>
      </c>
    </row>
    <row r="158" spans="1:65" s="13" customFormat="1">
      <c r="B158" s="155"/>
      <c r="D158" s="149" t="s">
        <v>143</v>
      </c>
      <c r="F158" s="157" t="s">
        <v>988</v>
      </c>
      <c r="H158" s="158">
        <v>16.765000000000001</v>
      </c>
      <c r="L158" s="155"/>
      <c r="M158" s="159"/>
      <c r="N158" s="160"/>
      <c r="O158" s="160"/>
      <c r="P158" s="160"/>
      <c r="Q158" s="160"/>
      <c r="R158" s="160"/>
      <c r="S158" s="160"/>
      <c r="T158" s="161"/>
      <c r="AT158" s="156" t="s">
        <v>143</v>
      </c>
      <c r="AU158" s="156" t="s">
        <v>85</v>
      </c>
      <c r="AV158" s="13" t="s">
        <v>85</v>
      </c>
      <c r="AW158" s="13" t="s">
        <v>3</v>
      </c>
      <c r="AX158" s="13" t="s">
        <v>83</v>
      </c>
      <c r="AY158" s="156" t="s">
        <v>133</v>
      </c>
    </row>
    <row r="159" spans="1:65" s="2" customFormat="1" ht="21.75" customHeight="1">
      <c r="A159" s="30"/>
      <c r="B159" s="135"/>
      <c r="C159" s="136" t="s">
        <v>237</v>
      </c>
      <c r="D159" s="136" t="s">
        <v>134</v>
      </c>
      <c r="E159" s="137" t="s">
        <v>275</v>
      </c>
      <c r="F159" s="138" t="s">
        <v>276</v>
      </c>
      <c r="G159" s="139" t="s">
        <v>267</v>
      </c>
      <c r="H159" s="140">
        <v>3.1</v>
      </c>
      <c r="I159" s="202"/>
      <c r="J159" s="141">
        <f>ROUND(I159*H159,2)</f>
        <v>0</v>
      </c>
      <c r="K159" s="138" t="s">
        <v>1</v>
      </c>
      <c r="L159" s="31"/>
      <c r="M159" s="142" t="s">
        <v>1</v>
      </c>
      <c r="N159" s="143" t="s">
        <v>40</v>
      </c>
      <c r="O159" s="144">
        <v>0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6" t="s">
        <v>138</v>
      </c>
      <c r="AT159" s="146" t="s">
        <v>134</v>
      </c>
      <c r="AU159" s="146" t="s">
        <v>85</v>
      </c>
      <c r="AY159" s="18" t="s">
        <v>133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8" t="s">
        <v>83</v>
      </c>
      <c r="BK159" s="147">
        <f>ROUND(I159*H159,2)</f>
        <v>0</v>
      </c>
      <c r="BL159" s="18" t="s">
        <v>138</v>
      </c>
      <c r="BM159" s="146" t="s">
        <v>989</v>
      </c>
    </row>
    <row r="160" spans="1:65" s="12" customFormat="1">
      <c r="B160" s="148"/>
      <c r="D160" s="149" t="s">
        <v>143</v>
      </c>
      <c r="E160" s="150" t="s">
        <v>1</v>
      </c>
      <c r="F160" s="151" t="s">
        <v>278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>
      <c r="B161" s="148"/>
      <c r="D161" s="149" t="s">
        <v>143</v>
      </c>
      <c r="E161" s="150" t="s">
        <v>1</v>
      </c>
      <c r="F161" s="151" t="s">
        <v>279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 ht="22.5">
      <c r="B162" s="148"/>
      <c r="D162" s="149" t="s">
        <v>143</v>
      </c>
      <c r="E162" s="150" t="s">
        <v>1</v>
      </c>
      <c r="F162" s="151" t="s">
        <v>280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3" customFormat="1">
      <c r="B163" s="155"/>
      <c r="D163" s="149" t="s">
        <v>143</v>
      </c>
      <c r="E163" s="156" t="s">
        <v>1</v>
      </c>
      <c r="F163" s="157" t="s">
        <v>990</v>
      </c>
      <c r="H163" s="158">
        <v>3.1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143</v>
      </c>
      <c r="AU163" s="156" t="s">
        <v>85</v>
      </c>
      <c r="AV163" s="13" t="s">
        <v>85</v>
      </c>
      <c r="AW163" s="13" t="s">
        <v>29</v>
      </c>
      <c r="AX163" s="13" t="s">
        <v>83</v>
      </c>
      <c r="AY163" s="156" t="s">
        <v>133</v>
      </c>
    </row>
    <row r="164" spans="1:65" s="2" customFormat="1" ht="21.75" customHeight="1">
      <c r="A164" s="30"/>
      <c r="B164" s="135"/>
      <c r="C164" s="136" t="s">
        <v>245</v>
      </c>
      <c r="D164" s="136" t="s">
        <v>134</v>
      </c>
      <c r="E164" s="137" t="s">
        <v>730</v>
      </c>
      <c r="F164" s="138" t="s">
        <v>276</v>
      </c>
      <c r="G164" s="219" t="s">
        <v>714</v>
      </c>
      <c r="H164" s="220">
        <v>1</v>
      </c>
      <c r="I164" s="202"/>
      <c r="J164" s="141">
        <f>ROUND(I164*H164,2)</f>
        <v>0</v>
      </c>
      <c r="K164" s="138" t="s">
        <v>1</v>
      </c>
      <c r="L164" s="31"/>
      <c r="M164" s="142" t="s">
        <v>1</v>
      </c>
      <c r="N164" s="143" t="s">
        <v>40</v>
      </c>
      <c r="O164" s="144">
        <v>0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30"/>
      <c r="V164" s="207"/>
      <c r="W164" s="30"/>
      <c r="X164" s="30"/>
      <c r="Y164" s="30"/>
      <c r="Z164" s="30"/>
      <c r="AA164" s="30"/>
      <c r="AB164" s="30"/>
      <c r="AC164" s="30"/>
      <c r="AD164" s="30"/>
      <c r="AE164" s="30"/>
      <c r="AR164" s="146" t="s">
        <v>138</v>
      </c>
      <c r="AT164" s="146" t="s">
        <v>134</v>
      </c>
      <c r="AU164" s="146" t="s">
        <v>85</v>
      </c>
      <c r="AY164" s="18" t="s">
        <v>133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8" t="s">
        <v>83</v>
      </c>
      <c r="BK164" s="147">
        <f>ROUND(I164*H164,2)</f>
        <v>0</v>
      </c>
      <c r="BL164" s="18" t="s">
        <v>138</v>
      </c>
      <c r="BM164" s="146" t="s">
        <v>991</v>
      </c>
    </row>
    <row r="165" spans="1:65" s="12" customFormat="1">
      <c r="B165" s="148"/>
      <c r="D165" s="149" t="s">
        <v>143</v>
      </c>
      <c r="E165" s="150" t="s">
        <v>1</v>
      </c>
      <c r="F165" s="151" t="s">
        <v>278</v>
      </c>
      <c r="H165" s="150" t="s">
        <v>1</v>
      </c>
      <c r="L165" s="148"/>
      <c r="M165" s="152"/>
      <c r="N165" s="153"/>
      <c r="O165" s="153"/>
      <c r="P165" s="153"/>
      <c r="Q165" s="153"/>
      <c r="R165" s="153"/>
      <c r="S165" s="153"/>
      <c r="T165" s="154"/>
      <c r="V165" s="207"/>
      <c r="AT165" s="150" t="s">
        <v>143</v>
      </c>
      <c r="AU165" s="150" t="s">
        <v>85</v>
      </c>
      <c r="AV165" s="12" t="s">
        <v>83</v>
      </c>
      <c r="AW165" s="12" t="s">
        <v>29</v>
      </c>
      <c r="AX165" s="12" t="s">
        <v>75</v>
      </c>
      <c r="AY165" s="150" t="s">
        <v>133</v>
      </c>
    </row>
    <row r="166" spans="1:65" s="12" customFormat="1">
      <c r="B166" s="148"/>
      <c r="D166" s="149" t="s">
        <v>143</v>
      </c>
      <c r="E166" s="150" t="s">
        <v>1</v>
      </c>
      <c r="F166" s="151" t="s">
        <v>279</v>
      </c>
      <c r="H166" s="150" t="s">
        <v>1</v>
      </c>
      <c r="L166" s="148"/>
      <c r="M166" s="152"/>
      <c r="N166" s="153"/>
      <c r="O166" s="153"/>
      <c r="P166" s="153"/>
      <c r="Q166" s="153"/>
      <c r="R166" s="153"/>
      <c r="S166" s="153"/>
      <c r="T166" s="154"/>
      <c r="V166" s="207"/>
      <c r="AT166" s="150" t="s">
        <v>143</v>
      </c>
      <c r="AU166" s="150" t="s">
        <v>85</v>
      </c>
      <c r="AV166" s="12" t="s">
        <v>83</v>
      </c>
      <c r="AW166" s="12" t="s">
        <v>29</v>
      </c>
      <c r="AX166" s="12" t="s">
        <v>75</v>
      </c>
      <c r="AY166" s="150" t="s">
        <v>133</v>
      </c>
    </row>
    <row r="167" spans="1:65" s="12" customFormat="1">
      <c r="B167" s="148"/>
      <c r="D167" s="149" t="s">
        <v>143</v>
      </c>
      <c r="E167" s="150" t="s">
        <v>1</v>
      </c>
      <c r="F167" s="151" t="s">
        <v>732</v>
      </c>
      <c r="H167" s="150" t="s">
        <v>1</v>
      </c>
      <c r="L167" s="148"/>
      <c r="M167" s="152"/>
      <c r="N167" s="153"/>
      <c r="O167" s="153"/>
      <c r="P167" s="153"/>
      <c r="Q167" s="153"/>
      <c r="R167" s="153"/>
      <c r="S167" s="153"/>
      <c r="T167" s="154"/>
      <c r="V167" s="207"/>
      <c r="AT167" s="150" t="s">
        <v>143</v>
      </c>
      <c r="AU167" s="150" t="s">
        <v>85</v>
      </c>
      <c r="AV167" s="12" t="s">
        <v>83</v>
      </c>
      <c r="AW167" s="12" t="s">
        <v>29</v>
      </c>
      <c r="AX167" s="12" t="s">
        <v>75</v>
      </c>
      <c r="AY167" s="150" t="s">
        <v>133</v>
      </c>
    </row>
    <row r="168" spans="1:65" s="11" customFormat="1" ht="22.9" customHeight="1">
      <c r="B168" s="125"/>
      <c r="D168" s="126" t="s">
        <v>74</v>
      </c>
      <c r="E168" s="176" t="s">
        <v>282</v>
      </c>
      <c r="F168" s="176" t="s">
        <v>283</v>
      </c>
      <c r="J168" s="177">
        <f>BK168</f>
        <v>0</v>
      </c>
      <c r="L168" s="125"/>
      <c r="M168" s="129"/>
      <c r="N168" s="130"/>
      <c r="O168" s="130"/>
      <c r="P168" s="131">
        <f>P169</f>
        <v>0</v>
      </c>
      <c r="Q168" s="130"/>
      <c r="R168" s="131">
        <f>R169</f>
        <v>0</v>
      </c>
      <c r="S168" s="130"/>
      <c r="T168" s="132">
        <f>T169</f>
        <v>0</v>
      </c>
      <c r="AR168" s="126" t="s">
        <v>83</v>
      </c>
      <c r="AT168" s="133" t="s">
        <v>74</v>
      </c>
      <c r="AU168" s="133" t="s">
        <v>83</v>
      </c>
      <c r="AY168" s="126" t="s">
        <v>133</v>
      </c>
      <c r="BK168" s="134">
        <f>BK169</f>
        <v>0</v>
      </c>
    </row>
    <row r="169" spans="1:65" s="2" customFormat="1" ht="16.5" customHeight="1">
      <c r="A169" s="30"/>
      <c r="B169" s="135"/>
      <c r="C169" s="136" t="s">
        <v>249</v>
      </c>
      <c r="D169" s="136" t="s">
        <v>134</v>
      </c>
      <c r="E169" s="137" t="s">
        <v>285</v>
      </c>
      <c r="F169" s="138" t="s">
        <v>286</v>
      </c>
      <c r="G169" s="139" t="s">
        <v>267</v>
      </c>
      <c r="H169" s="140">
        <v>0.93300000000000005</v>
      </c>
      <c r="I169" s="202"/>
      <c r="J169" s="141">
        <f>ROUND(I169*H169,2)</f>
        <v>0</v>
      </c>
      <c r="K169" s="138" t="s">
        <v>1</v>
      </c>
      <c r="L169" s="31"/>
      <c r="M169" s="142" t="s">
        <v>1</v>
      </c>
      <c r="N169" s="143" t="s">
        <v>40</v>
      </c>
      <c r="O169" s="144">
        <v>0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6" t="s">
        <v>138</v>
      </c>
      <c r="AT169" s="146" t="s">
        <v>134</v>
      </c>
      <c r="AU169" s="146" t="s">
        <v>85</v>
      </c>
      <c r="AY169" s="18" t="s">
        <v>133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8" t="s">
        <v>83</v>
      </c>
      <c r="BK169" s="147">
        <f>ROUND(I169*H169,2)</f>
        <v>0</v>
      </c>
      <c r="BL169" s="18" t="s">
        <v>138</v>
      </c>
      <c r="BM169" s="146" t="s">
        <v>992</v>
      </c>
    </row>
    <row r="170" spans="1:65" s="11" customFormat="1" ht="25.9" customHeight="1">
      <c r="B170" s="125"/>
      <c r="D170" s="126" t="s">
        <v>74</v>
      </c>
      <c r="E170" s="127" t="s">
        <v>288</v>
      </c>
      <c r="F170" s="127" t="s">
        <v>289</v>
      </c>
      <c r="J170" s="128">
        <f>BK170</f>
        <v>0</v>
      </c>
      <c r="L170" s="125"/>
      <c r="M170" s="129"/>
      <c r="N170" s="130"/>
      <c r="O170" s="130"/>
      <c r="P170" s="131">
        <f>P171+P177+P196+P208+P221+P231+P250+P264</f>
        <v>31.452016000000004</v>
      </c>
      <c r="Q170" s="130"/>
      <c r="R170" s="131">
        <f>R171+R177+R196+R208+R221+R231+R250+R264</f>
        <v>0.55349499999999996</v>
      </c>
      <c r="S170" s="130"/>
      <c r="T170" s="132">
        <f>T171+T177+T196+T208+T221+T231+T250+T264</f>
        <v>0.27326</v>
      </c>
      <c r="AR170" s="126" t="s">
        <v>85</v>
      </c>
      <c r="AT170" s="133" t="s">
        <v>74</v>
      </c>
      <c r="AU170" s="133" t="s">
        <v>75</v>
      </c>
      <c r="AY170" s="126" t="s">
        <v>133</v>
      </c>
      <c r="BK170" s="134">
        <f>BK171+BK177+BK196+BK208+BK221+BK231+BK250+BK264</f>
        <v>0</v>
      </c>
    </row>
    <row r="171" spans="1:65" s="11" customFormat="1" ht="22.9" customHeight="1">
      <c r="B171" s="125"/>
      <c r="D171" s="126" t="s">
        <v>74</v>
      </c>
      <c r="E171" s="176" t="s">
        <v>734</v>
      </c>
      <c r="F171" s="176" t="s">
        <v>735</v>
      </c>
      <c r="J171" s="177">
        <f>BK171</f>
        <v>0</v>
      </c>
      <c r="L171" s="125"/>
      <c r="M171" s="129"/>
      <c r="N171" s="130"/>
      <c r="O171" s="130"/>
      <c r="P171" s="131">
        <f>SUM(P172:P176)</f>
        <v>0.91700000000000004</v>
      </c>
      <c r="Q171" s="130"/>
      <c r="R171" s="131">
        <f>SUM(R172:R176)</f>
        <v>0</v>
      </c>
      <c r="S171" s="130"/>
      <c r="T171" s="132">
        <f>SUM(T172:T176)</f>
        <v>4.1259999999999998E-2</v>
      </c>
      <c r="AR171" s="126" t="s">
        <v>85</v>
      </c>
      <c r="AT171" s="133" t="s">
        <v>74</v>
      </c>
      <c r="AU171" s="133" t="s">
        <v>83</v>
      </c>
      <c r="AY171" s="126" t="s">
        <v>133</v>
      </c>
      <c r="BK171" s="134">
        <f>SUM(BK172:BK176)</f>
        <v>0</v>
      </c>
    </row>
    <row r="172" spans="1:65" s="2" customFormat="1" ht="16.5" customHeight="1">
      <c r="A172" s="30"/>
      <c r="B172" s="135"/>
      <c r="C172" s="136" t="s">
        <v>253</v>
      </c>
      <c r="D172" s="136" t="s">
        <v>134</v>
      </c>
      <c r="E172" s="137" t="s">
        <v>736</v>
      </c>
      <c r="F172" s="138" t="s">
        <v>737</v>
      </c>
      <c r="G172" s="139" t="s">
        <v>180</v>
      </c>
      <c r="H172" s="140">
        <v>10</v>
      </c>
      <c r="I172" s="202"/>
      <c r="J172" s="141">
        <f>ROUND(I172*H172,2)</f>
        <v>0</v>
      </c>
      <c r="K172" s="138" t="s">
        <v>181</v>
      </c>
      <c r="L172" s="31"/>
      <c r="M172" s="142" t="s">
        <v>1</v>
      </c>
      <c r="N172" s="143" t="s">
        <v>40</v>
      </c>
      <c r="O172" s="144">
        <v>3.5000000000000003E-2</v>
      </c>
      <c r="P172" s="144">
        <f>O172*H172</f>
        <v>0.35000000000000003</v>
      </c>
      <c r="Q172" s="144">
        <v>0</v>
      </c>
      <c r="R172" s="144">
        <f>Q172*H172</f>
        <v>0</v>
      </c>
      <c r="S172" s="144">
        <v>4.0000000000000001E-3</v>
      </c>
      <c r="T172" s="145">
        <f>S172*H172</f>
        <v>0.04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6" t="s">
        <v>269</v>
      </c>
      <c r="AT172" s="146" t="s">
        <v>134</v>
      </c>
      <c r="AU172" s="146" t="s">
        <v>85</v>
      </c>
      <c r="AY172" s="18" t="s">
        <v>133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8" t="s">
        <v>83</v>
      </c>
      <c r="BK172" s="147">
        <f>ROUND(I172*H172,2)</f>
        <v>0</v>
      </c>
      <c r="BL172" s="18" t="s">
        <v>269</v>
      </c>
      <c r="BM172" s="146" t="s">
        <v>993</v>
      </c>
    </row>
    <row r="173" spans="1:65" s="12" customFormat="1">
      <c r="B173" s="148"/>
      <c r="D173" s="149" t="s">
        <v>143</v>
      </c>
      <c r="E173" s="150" t="s">
        <v>1</v>
      </c>
      <c r="F173" s="151" t="s">
        <v>739</v>
      </c>
      <c r="H173" s="150" t="s">
        <v>1</v>
      </c>
      <c r="L173" s="148"/>
      <c r="M173" s="152"/>
      <c r="N173" s="153"/>
      <c r="O173" s="153"/>
      <c r="P173" s="153"/>
      <c r="Q173" s="153"/>
      <c r="R173" s="153"/>
      <c r="S173" s="153"/>
      <c r="T173" s="154"/>
      <c r="AT173" s="150" t="s">
        <v>143</v>
      </c>
      <c r="AU173" s="150" t="s">
        <v>85</v>
      </c>
      <c r="AV173" s="12" t="s">
        <v>83</v>
      </c>
      <c r="AW173" s="12" t="s">
        <v>29</v>
      </c>
      <c r="AX173" s="12" t="s">
        <v>75</v>
      </c>
      <c r="AY173" s="150" t="s">
        <v>133</v>
      </c>
    </row>
    <row r="174" spans="1:65" s="13" customFormat="1">
      <c r="B174" s="155"/>
      <c r="D174" s="149" t="s">
        <v>143</v>
      </c>
      <c r="E174" s="156" t="s">
        <v>1</v>
      </c>
      <c r="F174" s="157" t="s">
        <v>740</v>
      </c>
      <c r="H174" s="158">
        <v>10</v>
      </c>
      <c r="L174" s="155"/>
      <c r="M174" s="159"/>
      <c r="N174" s="160"/>
      <c r="O174" s="160"/>
      <c r="P174" s="160"/>
      <c r="Q174" s="160"/>
      <c r="R174" s="160"/>
      <c r="S174" s="160"/>
      <c r="T174" s="161"/>
      <c r="AT174" s="156" t="s">
        <v>143</v>
      </c>
      <c r="AU174" s="156" t="s">
        <v>85</v>
      </c>
      <c r="AV174" s="13" t="s">
        <v>85</v>
      </c>
      <c r="AW174" s="13" t="s">
        <v>29</v>
      </c>
      <c r="AX174" s="13" t="s">
        <v>83</v>
      </c>
      <c r="AY174" s="156" t="s">
        <v>133</v>
      </c>
    </row>
    <row r="175" spans="1:65" s="2" customFormat="1" ht="16.5" customHeight="1">
      <c r="A175" s="30"/>
      <c r="B175" s="135"/>
      <c r="C175" s="136" t="s">
        <v>257</v>
      </c>
      <c r="D175" s="136" t="s">
        <v>134</v>
      </c>
      <c r="E175" s="137" t="s">
        <v>741</v>
      </c>
      <c r="F175" s="138" t="s">
        <v>742</v>
      </c>
      <c r="G175" s="139" t="s">
        <v>295</v>
      </c>
      <c r="H175" s="140">
        <v>12.6</v>
      </c>
      <c r="I175" s="202"/>
      <c r="J175" s="141">
        <f>ROUND(I175*H175,2)</f>
        <v>0</v>
      </c>
      <c r="K175" s="138" t="s">
        <v>181</v>
      </c>
      <c r="L175" s="31"/>
      <c r="M175" s="142" t="s">
        <v>1</v>
      </c>
      <c r="N175" s="143" t="s">
        <v>40</v>
      </c>
      <c r="O175" s="144">
        <v>4.4999999999999998E-2</v>
      </c>
      <c r="P175" s="144">
        <f>O175*H175</f>
        <v>0.56699999999999995</v>
      </c>
      <c r="Q175" s="144">
        <v>0</v>
      </c>
      <c r="R175" s="144">
        <f>Q175*H175</f>
        <v>0</v>
      </c>
      <c r="S175" s="144">
        <v>1E-4</v>
      </c>
      <c r="T175" s="145">
        <f>S175*H175</f>
        <v>1.2600000000000001E-3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6" t="s">
        <v>269</v>
      </c>
      <c r="AT175" s="146" t="s">
        <v>134</v>
      </c>
      <c r="AU175" s="146" t="s">
        <v>85</v>
      </c>
      <c r="AY175" s="18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83</v>
      </c>
      <c r="BK175" s="147">
        <f>ROUND(I175*H175,2)</f>
        <v>0</v>
      </c>
      <c r="BL175" s="18" t="s">
        <v>269</v>
      </c>
      <c r="BM175" s="146" t="s">
        <v>994</v>
      </c>
    </row>
    <row r="176" spans="1:65" s="13" customFormat="1">
      <c r="B176" s="155"/>
      <c r="D176" s="149" t="s">
        <v>143</v>
      </c>
      <c r="E176" s="156" t="s">
        <v>1</v>
      </c>
      <c r="F176" s="157" t="s">
        <v>744</v>
      </c>
      <c r="H176" s="158">
        <v>12.6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143</v>
      </c>
      <c r="AU176" s="156" t="s">
        <v>85</v>
      </c>
      <c r="AV176" s="13" t="s">
        <v>85</v>
      </c>
      <c r="AW176" s="13" t="s">
        <v>29</v>
      </c>
      <c r="AX176" s="13" t="s">
        <v>83</v>
      </c>
      <c r="AY176" s="156" t="s">
        <v>133</v>
      </c>
    </row>
    <row r="177" spans="1:65" s="11" customFormat="1" ht="22.9" customHeight="1">
      <c r="B177" s="125"/>
      <c r="D177" s="126" t="s">
        <v>74</v>
      </c>
      <c r="E177" s="176" t="s">
        <v>745</v>
      </c>
      <c r="F177" s="176" t="s">
        <v>746</v>
      </c>
      <c r="J177" s="177">
        <f>BK177</f>
        <v>0</v>
      </c>
      <c r="L177" s="125"/>
      <c r="M177" s="129"/>
      <c r="N177" s="130"/>
      <c r="O177" s="130"/>
      <c r="P177" s="131">
        <f>SUM(P178:P195)</f>
        <v>3.15036</v>
      </c>
      <c r="Q177" s="130"/>
      <c r="R177" s="131">
        <f>SUM(R178:R195)</f>
        <v>3.9835000000000002E-2</v>
      </c>
      <c r="S177" s="130"/>
      <c r="T177" s="132">
        <f>SUM(T178:T195)</f>
        <v>0</v>
      </c>
      <c r="AR177" s="126" t="s">
        <v>85</v>
      </c>
      <c r="AT177" s="133" t="s">
        <v>74</v>
      </c>
      <c r="AU177" s="133" t="s">
        <v>83</v>
      </c>
      <c r="AY177" s="126" t="s">
        <v>133</v>
      </c>
      <c r="BK177" s="134">
        <f>SUM(BK178:BK195)</f>
        <v>0</v>
      </c>
    </row>
    <row r="178" spans="1:65" s="2" customFormat="1" ht="21.75" customHeight="1">
      <c r="A178" s="30"/>
      <c r="B178" s="135"/>
      <c r="C178" s="136" t="s">
        <v>8</v>
      </c>
      <c r="D178" s="136" t="s">
        <v>134</v>
      </c>
      <c r="E178" s="137" t="s">
        <v>747</v>
      </c>
      <c r="F178" s="138" t="s">
        <v>748</v>
      </c>
      <c r="G178" s="139" t="s">
        <v>180</v>
      </c>
      <c r="H178" s="140">
        <v>6</v>
      </c>
      <c r="I178" s="202"/>
      <c r="J178" s="141">
        <f>ROUND(I178*H178,2)</f>
        <v>0</v>
      </c>
      <c r="K178" s="138" t="s">
        <v>181</v>
      </c>
      <c r="L178" s="31"/>
      <c r="M178" s="142" t="s">
        <v>1</v>
      </c>
      <c r="N178" s="143" t="s">
        <v>40</v>
      </c>
      <c r="O178" s="144">
        <v>0.14099999999999999</v>
      </c>
      <c r="P178" s="144">
        <f>O178*H178</f>
        <v>0.84599999999999986</v>
      </c>
      <c r="Q178" s="144">
        <v>7.2000000000000005E-4</v>
      </c>
      <c r="R178" s="144">
        <f>Q178*H178</f>
        <v>4.3200000000000001E-3</v>
      </c>
      <c r="S178" s="144">
        <v>0</v>
      </c>
      <c r="T178" s="14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6" t="s">
        <v>269</v>
      </c>
      <c r="AT178" s="146" t="s">
        <v>134</v>
      </c>
      <c r="AU178" s="146" t="s">
        <v>85</v>
      </c>
      <c r="AY178" s="18" t="s">
        <v>133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83</v>
      </c>
      <c r="BK178" s="147">
        <f>ROUND(I178*H178,2)</f>
        <v>0</v>
      </c>
      <c r="BL178" s="18" t="s">
        <v>269</v>
      </c>
      <c r="BM178" s="146" t="s">
        <v>995</v>
      </c>
    </row>
    <row r="179" spans="1:65" s="12" customFormat="1">
      <c r="B179" s="148"/>
      <c r="D179" s="149" t="s">
        <v>143</v>
      </c>
      <c r="E179" s="150" t="s">
        <v>1</v>
      </c>
      <c r="F179" s="151" t="s">
        <v>750</v>
      </c>
      <c r="H179" s="150" t="s">
        <v>1</v>
      </c>
      <c r="L179" s="148"/>
      <c r="M179" s="152"/>
      <c r="N179" s="153"/>
      <c r="O179" s="153"/>
      <c r="P179" s="153"/>
      <c r="Q179" s="153"/>
      <c r="R179" s="153"/>
      <c r="S179" s="153"/>
      <c r="T179" s="154"/>
      <c r="AT179" s="150" t="s">
        <v>143</v>
      </c>
      <c r="AU179" s="150" t="s">
        <v>85</v>
      </c>
      <c r="AV179" s="12" t="s">
        <v>83</v>
      </c>
      <c r="AW179" s="12" t="s">
        <v>29</v>
      </c>
      <c r="AX179" s="12" t="s">
        <v>75</v>
      </c>
      <c r="AY179" s="150" t="s">
        <v>133</v>
      </c>
    </row>
    <row r="180" spans="1:65" s="13" customFormat="1">
      <c r="B180" s="155"/>
      <c r="D180" s="149" t="s">
        <v>143</v>
      </c>
      <c r="E180" s="156" t="s">
        <v>1</v>
      </c>
      <c r="F180" s="157" t="s">
        <v>751</v>
      </c>
      <c r="H180" s="158">
        <v>6</v>
      </c>
      <c r="L180" s="155"/>
      <c r="M180" s="159"/>
      <c r="N180" s="160"/>
      <c r="O180" s="160"/>
      <c r="P180" s="160"/>
      <c r="Q180" s="160"/>
      <c r="R180" s="160"/>
      <c r="S180" s="160"/>
      <c r="T180" s="161"/>
      <c r="AT180" s="156" t="s">
        <v>143</v>
      </c>
      <c r="AU180" s="156" t="s">
        <v>85</v>
      </c>
      <c r="AV180" s="13" t="s">
        <v>85</v>
      </c>
      <c r="AW180" s="13" t="s">
        <v>29</v>
      </c>
      <c r="AX180" s="13" t="s">
        <v>83</v>
      </c>
      <c r="AY180" s="156" t="s">
        <v>133</v>
      </c>
    </row>
    <row r="181" spans="1:65" s="2" customFormat="1" ht="21.75" customHeight="1">
      <c r="A181" s="30"/>
      <c r="B181" s="135"/>
      <c r="C181" s="189" t="s">
        <v>269</v>
      </c>
      <c r="D181" s="189" t="s">
        <v>435</v>
      </c>
      <c r="E181" s="190" t="s">
        <v>752</v>
      </c>
      <c r="F181" s="191" t="s">
        <v>753</v>
      </c>
      <c r="G181" s="192" t="s">
        <v>180</v>
      </c>
      <c r="H181" s="193">
        <v>6.9</v>
      </c>
      <c r="I181" s="203"/>
      <c r="J181" s="194">
        <f>ROUND(I181*H181,2)</f>
        <v>0</v>
      </c>
      <c r="K181" s="191" t="s">
        <v>181</v>
      </c>
      <c r="L181" s="195"/>
      <c r="M181" s="196" t="s">
        <v>1</v>
      </c>
      <c r="N181" s="197" t="s">
        <v>40</v>
      </c>
      <c r="O181" s="144">
        <v>0</v>
      </c>
      <c r="P181" s="144">
        <f>O181*H181</f>
        <v>0</v>
      </c>
      <c r="Q181" s="144">
        <v>2.5000000000000001E-3</v>
      </c>
      <c r="R181" s="144">
        <f>Q181*H181</f>
        <v>1.7250000000000001E-2</v>
      </c>
      <c r="S181" s="144">
        <v>0</v>
      </c>
      <c r="T181" s="145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6" t="s">
        <v>422</v>
      </c>
      <c r="AT181" s="146" t="s">
        <v>435</v>
      </c>
      <c r="AU181" s="146" t="s">
        <v>85</v>
      </c>
      <c r="AY181" s="18" t="s">
        <v>133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8" t="s">
        <v>83</v>
      </c>
      <c r="BK181" s="147">
        <f>ROUND(I181*H181,2)</f>
        <v>0</v>
      </c>
      <c r="BL181" s="18" t="s">
        <v>269</v>
      </c>
      <c r="BM181" s="146" t="s">
        <v>996</v>
      </c>
    </row>
    <row r="182" spans="1:65" s="13" customFormat="1">
      <c r="B182" s="155"/>
      <c r="D182" s="149" t="s">
        <v>143</v>
      </c>
      <c r="F182" s="157" t="s">
        <v>755</v>
      </c>
      <c r="H182" s="158">
        <v>6.9</v>
      </c>
      <c r="L182" s="155"/>
      <c r="M182" s="159"/>
      <c r="N182" s="160"/>
      <c r="O182" s="160"/>
      <c r="P182" s="160"/>
      <c r="Q182" s="160"/>
      <c r="R182" s="160"/>
      <c r="S182" s="160"/>
      <c r="T182" s="161"/>
      <c r="AT182" s="156" t="s">
        <v>143</v>
      </c>
      <c r="AU182" s="156" t="s">
        <v>85</v>
      </c>
      <c r="AV182" s="13" t="s">
        <v>85</v>
      </c>
      <c r="AW182" s="13" t="s">
        <v>3</v>
      </c>
      <c r="AX182" s="13" t="s">
        <v>83</v>
      </c>
      <c r="AY182" s="156" t="s">
        <v>133</v>
      </c>
    </row>
    <row r="183" spans="1:65" s="2" customFormat="1" ht="21.75" customHeight="1">
      <c r="A183" s="30"/>
      <c r="B183" s="135"/>
      <c r="C183" s="136" t="s">
        <v>274</v>
      </c>
      <c r="D183" s="136" t="s">
        <v>134</v>
      </c>
      <c r="E183" s="137" t="s">
        <v>756</v>
      </c>
      <c r="F183" s="138" t="s">
        <v>757</v>
      </c>
      <c r="G183" s="139" t="s">
        <v>180</v>
      </c>
      <c r="H183" s="140">
        <v>3</v>
      </c>
      <c r="I183" s="202"/>
      <c r="J183" s="141">
        <f>ROUND(I183*H183,2)</f>
        <v>0</v>
      </c>
      <c r="K183" s="138" t="s">
        <v>181</v>
      </c>
      <c r="L183" s="31"/>
      <c r="M183" s="142" t="s">
        <v>1</v>
      </c>
      <c r="N183" s="143" t="s">
        <v>40</v>
      </c>
      <c r="O183" s="144">
        <v>0.3</v>
      </c>
      <c r="P183" s="144">
        <f>O183*H183</f>
        <v>0.89999999999999991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269</v>
      </c>
      <c r="AT183" s="146" t="s">
        <v>134</v>
      </c>
      <c r="AU183" s="146" t="s">
        <v>85</v>
      </c>
      <c r="AY183" s="18" t="s">
        <v>133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83</v>
      </c>
      <c r="BK183" s="147">
        <f>ROUND(I183*H183,2)</f>
        <v>0</v>
      </c>
      <c r="BL183" s="18" t="s">
        <v>269</v>
      </c>
      <c r="BM183" s="146" t="s">
        <v>997</v>
      </c>
    </row>
    <row r="184" spans="1:65" s="13" customFormat="1">
      <c r="B184" s="155"/>
      <c r="D184" s="149" t="s">
        <v>143</v>
      </c>
      <c r="E184" s="156" t="s">
        <v>1</v>
      </c>
      <c r="F184" s="157" t="s">
        <v>759</v>
      </c>
      <c r="H184" s="158">
        <v>3</v>
      </c>
      <c r="L184" s="155"/>
      <c r="M184" s="159"/>
      <c r="N184" s="160"/>
      <c r="O184" s="160"/>
      <c r="P184" s="160"/>
      <c r="Q184" s="160"/>
      <c r="R184" s="160"/>
      <c r="S184" s="160"/>
      <c r="T184" s="161"/>
      <c r="AT184" s="156" t="s">
        <v>143</v>
      </c>
      <c r="AU184" s="156" t="s">
        <v>85</v>
      </c>
      <c r="AV184" s="13" t="s">
        <v>85</v>
      </c>
      <c r="AW184" s="13" t="s">
        <v>29</v>
      </c>
      <c r="AX184" s="13" t="s">
        <v>83</v>
      </c>
      <c r="AY184" s="156" t="s">
        <v>133</v>
      </c>
    </row>
    <row r="185" spans="1:65" s="2" customFormat="1" ht="21.75" customHeight="1">
      <c r="A185" s="30"/>
      <c r="B185" s="135"/>
      <c r="C185" s="189" t="s">
        <v>284</v>
      </c>
      <c r="D185" s="189" t="s">
        <v>435</v>
      </c>
      <c r="E185" s="190" t="s">
        <v>752</v>
      </c>
      <c r="F185" s="191" t="s">
        <v>753</v>
      </c>
      <c r="G185" s="192" t="s">
        <v>180</v>
      </c>
      <c r="H185" s="193">
        <v>3.45</v>
      </c>
      <c r="I185" s="203"/>
      <c r="J185" s="194">
        <f>ROUND(I185*H185,2)</f>
        <v>0</v>
      </c>
      <c r="K185" s="191" t="s">
        <v>181</v>
      </c>
      <c r="L185" s="195"/>
      <c r="M185" s="196" t="s">
        <v>1</v>
      </c>
      <c r="N185" s="197" t="s">
        <v>40</v>
      </c>
      <c r="O185" s="144">
        <v>0</v>
      </c>
      <c r="P185" s="144">
        <f>O185*H185</f>
        <v>0</v>
      </c>
      <c r="Q185" s="144">
        <v>2.5000000000000001E-3</v>
      </c>
      <c r="R185" s="144">
        <f>Q185*H185</f>
        <v>8.6250000000000007E-3</v>
      </c>
      <c r="S185" s="144">
        <v>0</v>
      </c>
      <c r="T185" s="14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6" t="s">
        <v>422</v>
      </c>
      <c r="AT185" s="146" t="s">
        <v>435</v>
      </c>
      <c r="AU185" s="146" t="s">
        <v>85</v>
      </c>
      <c r="AY185" s="18" t="s">
        <v>133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83</v>
      </c>
      <c r="BK185" s="147">
        <f>ROUND(I185*H185,2)</f>
        <v>0</v>
      </c>
      <c r="BL185" s="18" t="s">
        <v>269</v>
      </c>
      <c r="BM185" s="146" t="s">
        <v>998</v>
      </c>
    </row>
    <row r="186" spans="1:65" s="13" customFormat="1">
      <c r="B186" s="155"/>
      <c r="D186" s="149" t="s">
        <v>143</v>
      </c>
      <c r="F186" s="157" t="s">
        <v>761</v>
      </c>
      <c r="H186" s="158">
        <v>3.45</v>
      </c>
      <c r="L186" s="155"/>
      <c r="M186" s="159"/>
      <c r="N186" s="160"/>
      <c r="O186" s="160"/>
      <c r="P186" s="160"/>
      <c r="Q186" s="160"/>
      <c r="R186" s="160"/>
      <c r="S186" s="160"/>
      <c r="T186" s="161"/>
      <c r="AT186" s="156" t="s">
        <v>143</v>
      </c>
      <c r="AU186" s="156" t="s">
        <v>85</v>
      </c>
      <c r="AV186" s="13" t="s">
        <v>85</v>
      </c>
      <c r="AW186" s="13" t="s">
        <v>3</v>
      </c>
      <c r="AX186" s="13" t="s">
        <v>83</v>
      </c>
      <c r="AY186" s="156" t="s">
        <v>133</v>
      </c>
    </row>
    <row r="187" spans="1:65" s="2" customFormat="1" ht="33" customHeight="1">
      <c r="A187" s="30"/>
      <c r="B187" s="135"/>
      <c r="C187" s="136" t="s">
        <v>292</v>
      </c>
      <c r="D187" s="136" t="s">
        <v>134</v>
      </c>
      <c r="E187" s="137" t="s">
        <v>762</v>
      </c>
      <c r="F187" s="138" t="s">
        <v>763</v>
      </c>
      <c r="G187" s="139" t="s">
        <v>416</v>
      </c>
      <c r="H187" s="140">
        <v>2</v>
      </c>
      <c r="I187" s="202"/>
      <c r="J187" s="141">
        <f>ROUND(I187*H187,2)</f>
        <v>0</v>
      </c>
      <c r="K187" s="138" t="s">
        <v>383</v>
      </c>
      <c r="L187" s="31"/>
      <c r="M187" s="142" t="s">
        <v>1</v>
      </c>
      <c r="N187" s="143" t="s">
        <v>40</v>
      </c>
      <c r="O187" s="144">
        <v>0.2</v>
      </c>
      <c r="P187" s="144">
        <f>O187*H187</f>
        <v>0.4</v>
      </c>
      <c r="Q187" s="144">
        <v>8.0000000000000004E-4</v>
      </c>
      <c r="R187" s="144">
        <f>Q187*H187</f>
        <v>1.6000000000000001E-3</v>
      </c>
      <c r="S187" s="144">
        <v>0</v>
      </c>
      <c r="T187" s="145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6" t="s">
        <v>269</v>
      </c>
      <c r="AT187" s="146" t="s">
        <v>134</v>
      </c>
      <c r="AU187" s="146" t="s">
        <v>85</v>
      </c>
      <c r="AY187" s="18" t="s">
        <v>133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8" t="s">
        <v>83</v>
      </c>
      <c r="BK187" s="147">
        <f>ROUND(I187*H187,2)</f>
        <v>0</v>
      </c>
      <c r="BL187" s="18" t="s">
        <v>269</v>
      </c>
      <c r="BM187" s="146" t="s">
        <v>999</v>
      </c>
    </row>
    <row r="188" spans="1:65" s="12" customFormat="1">
      <c r="B188" s="148"/>
      <c r="D188" s="149" t="s">
        <v>143</v>
      </c>
      <c r="E188" s="150" t="s">
        <v>1</v>
      </c>
      <c r="F188" s="151" t="s">
        <v>765</v>
      </c>
      <c r="H188" s="150" t="s">
        <v>1</v>
      </c>
      <c r="L188" s="148"/>
      <c r="M188" s="152"/>
      <c r="N188" s="153"/>
      <c r="O188" s="153"/>
      <c r="P188" s="153"/>
      <c r="Q188" s="153"/>
      <c r="R188" s="153"/>
      <c r="S188" s="153"/>
      <c r="T188" s="154"/>
      <c r="AT188" s="150" t="s">
        <v>143</v>
      </c>
      <c r="AU188" s="150" t="s">
        <v>85</v>
      </c>
      <c r="AV188" s="12" t="s">
        <v>83</v>
      </c>
      <c r="AW188" s="12" t="s">
        <v>29</v>
      </c>
      <c r="AX188" s="12" t="s">
        <v>75</v>
      </c>
      <c r="AY188" s="150" t="s">
        <v>133</v>
      </c>
    </row>
    <row r="189" spans="1:65" s="12" customFormat="1">
      <c r="B189" s="148"/>
      <c r="D189" s="149" t="s">
        <v>143</v>
      </c>
      <c r="E189" s="150" t="s">
        <v>1</v>
      </c>
      <c r="F189" s="151" t="s">
        <v>1000</v>
      </c>
      <c r="H189" s="150" t="s">
        <v>1</v>
      </c>
      <c r="L189" s="148"/>
      <c r="M189" s="152"/>
      <c r="N189" s="153"/>
      <c r="O189" s="153"/>
      <c r="P189" s="153"/>
      <c r="Q189" s="153"/>
      <c r="R189" s="153"/>
      <c r="S189" s="153"/>
      <c r="T189" s="154"/>
      <c r="AT189" s="150" t="s">
        <v>143</v>
      </c>
      <c r="AU189" s="150" t="s">
        <v>85</v>
      </c>
      <c r="AV189" s="12" t="s">
        <v>83</v>
      </c>
      <c r="AW189" s="12" t="s">
        <v>29</v>
      </c>
      <c r="AX189" s="12" t="s">
        <v>75</v>
      </c>
      <c r="AY189" s="150" t="s">
        <v>133</v>
      </c>
    </row>
    <row r="190" spans="1:65" s="13" customFormat="1">
      <c r="B190" s="155"/>
      <c r="D190" s="149" t="s">
        <v>143</v>
      </c>
      <c r="E190" s="156" t="s">
        <v>1</v>
      </c>
      <c r="F190" s="157" t="s">
        <v>85</v>
      </c>
      <c r="H190" s="158">
        <v>2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143</v>
      </c>
      <c r="AU190" s="156" t="s">
        <v>85</v>
      </c>
      <c r="AV190" s="13" t="s">
        <v>85</v>
      </c>
      <c r="AW190" s="13" t="s">
        <v>29</v>
      </c>
      <c r="AX190" s="13" t="s">
        <v>83</v>
      </c>
      <c r="AY190" s="156" t="s">
        <v>133</v>
      </c>
    </row>
    <row r="191" spans="1:65" s="2" customFormat="1" ht="33" customHeight="1">
      <c r="A191" s="30"/>
      <c r="B191" s="135"/>
      <c r="C191" s="136" t="s">
        <v>297</v>
      </c>
      <c r="D191" s="136" t="s">
        <v>134</v>
      </c>
      <c r="E191" s="137" t="s">
        <v>767</v>
      </c>
      <c r="F191" s="138" t="s">
        <v>768</v>
      </c>
      <c r="G191" s="139" t="s">
        <v>416</v>
      </c>
      <c r="H191" s="140">
        <v>2</v>
      </c>
      <c r="I191" s="202"/>
      <c r="J191" s="141">
        <f>ROUND(I191*H191,2)</f>
        <v>0</v>
      </c>
      <c r="K191" s="138" t="s">
        <v>383</v>
      </c>
      <c r="L191" s="31"/>
      <c r="M191" s="142" t="s">
        <v>1</v>
      </c>
      <c r="N191" s="143" t="s">
        <v>40</v>
      </c>
      <c r="O191" s="144">
        <v>0.2</v>
      </c>
      <c r="P191" s="144">
        <f>O191*H191</f>
        <v>0.4</v>
      </c>
      <c r="Q191" s="144">
        <v>2.2200000000000002E-3</v>
      </c>
      <c r="R191" s="144">
        <f>Q191*H191</f>
        <v>4.4400000000000004E-3</v>
      </c>
      <c r="S191" s="144">
        <v>0</v>
      </c>
      <c r="T191" s="145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6" t="s">
        <v>269</v>
      </c>
      <c r="AT191" s="146" t="s">
        <v>134</v>
      </c>
      <c r="AU191" s="146" t="s">
        <v>85</v>
      </c>
      <c r="AY191" s="18" t="s">
        <v>133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83</v>
      </c>
      <c r="BK191" s="147">
        <f>ROUND(I191*H191,2)</f>
        <v>0</v>
      </c>
      <c r="BL191" s="18" t="s">
        <v>269</v>
      </c>
      <c r="BM191" s="146" t="s">
        <v>1001</v>
      </c>
    </row>
    <row r="192" spans="1:65" s="2" customFormat="1" ht="21.75" customHeight="1">
      <c r="A192" s="30"/>
      <c r="B192" s="135"/>
      <c r="C192" s="136" t="s">
        <v>7</v>
      </c>
      <c r="D192" s="136" t="s">
        <v>134</v>
      </c>
      <c r="E192" s="137" t="s">
        <v>772</v>
      </c>
      <c r="F192" s="138" t="s">
        <v>773</v>
      </c>
      <c r="G192" s="139" t="s">
        <v>180</v>
      </c>
      <c r="H192" s="140">
        <v>6</v>
      </c>
      <c r="I192" s="202"/>
      <c r="J192" s="141">
        <f>ROUND(I192*H192,2)</f>
        <v>0</v>
      </c>
      <c r="K192" s="138" t="s">
        <v>181</v>
      </c>
      <c r="L192" s="31"/>
      <c r="M192" s="142" t="s">
        <v>1</v>
      </c>
      <c r="N192" s="143" t="s">
        <v>40</v>
      </c>
      <c r="O192" s="144">
        <v>0.09</v>
      </c>
      <c r="P192" s="144">
        <f>O192*H192</f>
        <v>0.54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6" t="s">
        <v>269</v>
      </c>
      <c r="AT192" s="146" t="s">
        <v>134</v>
      </c>
      <c r="AU192" s="146" t="s">
        <v>85</v>
      </c>
      <c r="AY192" s="18" t="s">
        <v>133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83</v>
      </c>
      <c r="BK192" s="147">
        <f>ROUND(I192*H192,2)</f>
        <v>0</v>
      </c>
      <c r="BL192" s="18" t="s">
        <v>269</v>
      </c>
      <c r="BM192" s="146" t="s">
        <v>1002</v>
      </c>
    </row>
    <row r="193" spans="1:65" s="2" customFormat="1" ht="21.75" customHeight="1">
      <c r="A193" s="30"/>
      <c r="B193" s="135"/>
      <c r="C193" s="189" t="s">
        <v>309</v>
      </c>
      <c r="D193" s="189" t="s">
        <v>435</v>
      </c>
      <c r="E193" s="190" t="s">
        <v>775</v>
      </c>
      <c r="F193" s="191" t="s">
        <v>776</v>
      </c>
      <c r="G193" s="192" t="s">
        <v>180</v>
      </c>
      <c r="H193" s="193">
        <v>7.2</v>
      </c>
      <c r="I193" s="203"/>
      <c r="J193" s="194">
        <f>ROUND(I193*H193,2)</f>
        <v>0</v>
      </c>
      <c r="K193" s="191" t="s">
        <v>181</v>
      </c>
      <c r="L193" s="195"/>
      <c r="M193" s="196" t="s">
        <v>1</v>
      </c>
      <c r="N193" s="197" t="s">
        <v>40</v>
      </c>
      <c r="O193" s="144">
        <v>0</v>
      </c>
      <c r="P193" s="144">
        <f>O193*H193</f>
        <v>0</v>
      </c>
      <c r="Q193" s="144">
        <v>5.0000000000000001E-4</v>
      </c>
      <c r="R193" s="144">
        <f>Q193*H193</f>
        <v>3.6000000000000003E-3</v>
      </c>
      <c r="S193" s="144">
        <v>0</v>
      </c>
      <c r="T193" s="145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6" t="s">
        <v>422</v>
      </c>
      <c r="AT193" s="146" t="s">
        <v>435</v>
      </c>
      <c r="AU193" s="146" t="s">
        <v>85</v>
      </c>
      <c r="AY193" s="18" t="s">
        <v>133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8" t="s">
        <v>83</v>
      </c>
      <c r="BK193" s="147">
        <f>ROUND(I193*H193,2)</f>
        <v>0</v>
      </c>
      <c r="BL193" s="18" t="s">
        <v>269</v>
      </c>
      <c r="BM193" s="146" t="s">
        <v>1003</v>
      </c>
    </row>
    <row r="194" spans="1:65" s="13" customFormat="1">
      <c r="B194" s="155"/>
      <c r="D194" s="149" t="s">
        <v>143</v>
      </c>
      <c r="F194" s="157" t="s">
        <v>927</v>
      </c>
      <c r="H194" s="158">
        <v>7.2</v>
      </c>
      <c r="L194" s="155"/>
      <c r="M194" s="159"/>
      <c r="N194" s="160"/>
      <c r="O194" s="160"/>
      <c r="P194" s="160"/>
      <c r="Q194" s="160"/>
      <c r="R194" s="160"/>
      <c r="S194" s="160"/>
      <c r="T194" s="161"/>
      <c r="AT194" s="156" t="s">
        <v>143</v>
      </c>
      <c r="AU194" s="156" t="s">
        <v>85</v>
      </c>
      <c r="AV194" s="13" t="s">
        <v>85</v>
      </c>
      <c r="AW194" s="13" t="s">
        <v>3</v>
      </c>
      <c r="AX194" s="13" t="s">
        <v>83</v>
      </c>
      <c r="AY194" s="156" t="s">
        <v>133</v>
      </c>
    </row>
    <row r="195" spans="1:65" s="2" customFormat="1" ht="21.75" customHeight="1">
      <c r="A195" s="30"/>
      <c r="B195" s="135"/>
      <c r="C195" s="136" t="s">
        <v>315</v>
      </c>
      <c r="D195" s="136" t="s">
        <v>134</v>
      </c>
      <c r="E195" s="137" t="s">
        <v>779</v>
      </c>
      <c r="F195" s="138" t="s">
        <v>780</v>
      </c>
      <c r="G195" s="139" t="s">
        <v>267</v>
      </c>
      <c r="H195" s="140">
        <v>0.04</v>
      </c>
      <c r="I195" s="202"/>
      <c r="J195" s="141">
        <f>ROUND(I195*H195,2)</f>
        <v>0</v>
      </c>
      <c r="K195" s="138" t="s">
        <v>181</v>
      </c>
      <c r="L195" s="31"/>
      <c r="M195" s="142" t="s">
        <v>1</v>
      </c>
      <c r="N195" s="143" t="s">
        <v>40</v>
      </c>
      <c r="O195" s="144">
        <v>1.609</v>
      </c>
      <c r="P195" s="144">
        <f>O195*H195</f>
        <v>6.4360000000000001E-2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269</v>
      </c>
      <c r="AT195" s="146" t="s">
        <v>134</v>
      </c>
      <c r="AU195" s="146" t="s">
        <v>85</v>
      </c>
      <c r="AY195" s="18" t="s">
        <v>133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83</v>
      </c>
      <c r="BK195" s="147">
        <f>ROUND(I195*H195,2)</f>
        <v>0</v>
      </c>
      <c r="BL195" s="18" t="s">
        <v>269</v>
      </c>
      <c r="BM195" s="146" t="s">
        <v>1004</v>
      </c>
    </row>
    <row r="196" spans="1:65" s="11" customFormat="1" ht="22.9" customHeight="1">
      <c r="B196" s="125"/>
      <c r="D196" s="126" t="s">
        <v>74</v>
      </c>
      <c r="E196" s="176" t="s">
        <v>782</v>
      </c>
      <c r="F196" s="176" t="s">
        <v>783</v>
      </c>
      <c r="J196" s="177">
        <f>BK196</f>
        <v>0</v>
      </c>
      <c r="L196" s="125"/>
      <c r="M196" s="129"/>
      <c r="N196" s="130"/>
      <c r="O196" s="130"/>
      <c r="P196" s="131">
        <f>SUM(P197:P207)</f>
        <v>0</v>
      </c>
      <c r="Q196" s="130"/>
      <c r="R196" s="131">
        <f>SUM(R197:R207)</f>
        <v>0</v>
      </c>
      <c r="S196" s="130"/>
      <c r="T196" s="132">
        <f>SUM(T197:T207)</f>
        <v>0</v>
      </c>
      <c r="AR196" s="126" t="s">
        <v>85</v>
      </c>
      <c r="AT196" s="133" t="s">
        <v>74</v>
      </c>
      <c r="AU196" s="133" t="s">
        <v>83</v>
      </c>
      <c r="AY196" s="126" t="s">
        <v>133</v>
      </c>
      <c r="BK196" s="134">
        <f>SUM(BK197:BK207)</f>
        <v>0</v>
      </c>
    </row>
    <row r="197" spans="1:65" s="2" customFormat="1" ht="16.5" customHeight="1">
      <c r="A197" s="30"/>
      <c r="B197" s="135"/>
      <c r="C197" s="136" t="s">
        <v>319</v>
      </c>
      <c r="D197" s="136" t="s">
        <v>134</v>
      </c>
      <c r="E197" s="137" t="s">
        <v>784</v>
      </c>
      <c r="F197" s="138" t="s">
        <v>785</v>
      </c>
      <c r="G197" s="139" t="s">
        <v>295</v>
      </c>
      <c r="H197" s="140">
        <v>7</v>
      </c>
      <c r="I197" s="202"/>
      <c r="J197" s="141">
        <f>ROUND(I197*H197,2)</f>
        <v>0</v>
      </c>
      <c r="K197" s="138" t="s">
        <v>1</v>
      </c>
      <c r="L197" s="31"/>
      <c r="M197" s="142" t="s">
        <v>1</v>
      </c>
      <c r="N197" s="143" t="s">
        <v>40</v>
      </c>
      <c r="O197" s="144">
        <v>0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6" t="s">
        <v>269</v>
      </c>
      <c r="AT197" s="146" t="s">
        <v>134</v>
      </c>
      <c r="AU197" s="146" t="s">
        <v>85</v>
      </c>
      <c r="AY197" s="18" t="s">
        <v>133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8" t="s">
        <v>83</v>
      </c>
      <c r="BK197" s="147">
        <f>ROUND(I197*H197,2)</f>
        <v>0</v>
      </c>
      <c r="BL197" s="18" t="s">
        <v>269</v>
      </c>
      <c r="BM197" s="146" t="s">
        <v>1005</v>
      </c>
    </row>
    <row r="198" spans="1:65" s="2" customFormat="1" ht="21.75" customHeight="1">
      <c r="A198" s="30"/>
      <c r="B198" s="135"/>
      <c r="C198" s="136" t="s">
        <v>323</v>
      </c>
      <c r="D198" s="136" t="s">
        <v>134</v>
      </c>
      <c r="E198" s="137" t="s">
        <v>787</v>
      </c>
      <c r="F198" s="138" t="s">
        <v>788</v>
      </c>
      <c r="G198" s="139" t="s">
        <v>295</v>
      </c>
      <c r="H198" s="140">
        <v>7</v>
      </c>
      <c r="I198" s="202"/>
      <c r="J198" s="141">
        <f>ROUND(I198*H198,2)</f>
        <v>0</v>
      </c>
      <c r="K198" s="138" t="s">
        <v>1</v>
      </c>
      <c r="L198" s="31"/>
      <c r="M198" s="142" t="s">
        <v>1</v>
      </c>
      <c r="N198" s="143" t="s">
        <v>40</v>
      </c>
      <c r="O198" s="144">
        <v>0</v>
      </c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6" t="s">
        <v>269</v>
      </c>
      <c r="AT198" s="146" t="s">
        <v>134</v>
      </c>
      <c r="AU198" s="146" t="s">
        <v>85</v>
      </c>
      <c r="AY198" s="18" t="s">
        <v>133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83</v>
      </c>
      <c r="BK198" s="147">
        <f>ROUND(I198*H198,2)</f>
        <v>0</v>
      </c>
      <c r="BL198" s="18" t="s">
        <v>269</v>
      </c>
      <c r="BM198" s="146" t="s">
        <v>1006</v>
      </c>
    </row>
    <row r="199" spans="1:65" s="12" customFormat="1">
      <c r="B199" s="148"/>
      <c r="D199" s="149" t="s">
        <v>143</v>
      </c>
      <c r="E199" s="150" t="s">
        <v>1</v>
      </c>
      <c r="F199" s="151" t="s">
        <v>790</v>
      </c>
      <c r="H199" s="150" t="s">
        <v>1</v>
      </c>
      <c r="L199" s="148"/>
      <c r="M199" s="152"/>
      <c r="N199" s="153"/>
      <c r="O199" s="153"/>
      <c r="P199" s="153"/>
      <c r="Q199" s="153"/>
      <c r="R199" s="153"/>
      <c r="S199" s="153"/>
      <c r="T199" s="154"/>
      <c r="AT199" s="150" t="s">
        <v>143</v>
      </c>
      <c r="AU199" s="150" t="s">
        <v>85</v>
      </c>
      <c r="AV199" s="12" t="s">
        <v>83</v>
      </c>
      <c r="AW199" s="12" t="s">
        <v>29</v>
      </c>
      <c r="AX199" s="12" t="s">
        <v>75</v>
      </c>
      <c r="AY199" s="150" t="s">
        <v>133</v>
      </c>
    </row>
    <row r="200" spans="1:65" s="12" customFormat="1" ht="22.5">
      <c r="B200" s="148"/>
      <c r="D200" s="149" t="s">
        <v>143</v>
      </c>
      <c r="E200" s="150" t="s">
        <v>1</v>
      </c>
      <c r="F200" s="151" t="s">
        <v>791</v>
      </c>
      <c r="H200" s="150" t="s">
        <v>1</v>
      </c>
      <c r="L200" s="148"/>
      <c r="M200" s="152"/>
      <c r="N200" s="153"/>
      <c r="O200" s="153"/>
      <c r="P200" s="153"/>
      <c r="Q200" s="153"/>
      <c r="R200" s="153"/>
      <c r="S200" s="153"/>
      <c r="T200" s="154"/>
      <c r="AT200" s="150" t="s">
        <v>143</v>
      </c>
      <c r="AU200" s="150" t="s">
        <v>85</v>
      </c>
      <c r="AV200" s="12" t="s">
        <v>83</v>
      </c>
      <c r="AW200" s="12" t="s">
        <v>29</v>
      </c>
      <c r="AX200" s="12" t="s">
        <v>75</v>
      </c>
      <c r="AY200" s="150" t="s">
        <v>133</v>
      </c>
    </row>
    <row r="201" spans="1:65" s="12" customFormat="1" ht="22.5">
      <c r="B201" s="148"/>
      <c r="D201" s="149" t="s">
        <v>143</v>
      </c>
      <c r="E201" s="150" t="s">
        <v>1</v>
      </c>
      <c r="F201" s="151" t="s">
        <v>792</v>
      </c>
      <c r="H201" s="150" t="s">
        <v>1</v>
      </c>
      <c r="L201" s="148"/>
      <c r="M201" s="152"/>
      <c r="N201" s="153"/>
      <c r="O201" s="153"/>
      <c r="P201" s="153"/>
      <c r="Q201" s="153"/>
      <c r="R201" s="153"/>
      <c r="S201" s="153"/>
      <c r="T201" s="154"/>
      <c r="AT201" s="150" t="s">
        <v>143</v>
      </c>
      <c r="AU201" s="150" t="s">
        <v>85</v>
      </c>
      <c r="AV201" s="12" t="s">
        <v>83</v>
      </c>
      <c r="AW201" s="12" t="s">
        <v>29</v>
      </c>
      <c r="AX201" s="12" t="s">
        <v>75</v>
      </c>
      <c r="AY201" s="150" t="s">
        <v>133</v>
      </c>
    </row>
    <row r="202" spans="1:65" s="12" customFormat="1" ht="22.5">
      <c r="B202" s="148"/>
      <c r="D202" s="149" t="s">
        <v>143</v>
      </c>
      <c r="E202" s="150" t="s">
        <v>1</v>
      </c>
      <c r="F202" s="151" t="s">
        <v>793</v>
      </c>
      <c r="H202" s="150" t="s">
        <v>1</v>
      </c>
      <c r="L202" s="148"/>
      <c r="M202" s="152"/>
      <c r="N202" s="153"/>
      <c r="O202" s="153"/>
      <c r="P202" s="153"/>
      <c r="Q202" s="153"/>
      <c r="R202" s="153"/>
      <c r="S202" s="153"/>
      <c r="T202" s="154"/>
      <c r="AT202" s="150" t="s">
        <v>143</v>
      </c>
      <c r="AU202" s="150" t="s">
        <v>85</v>
      </c>
      <c r="AV202" s="12" t="s">
        <v>83</v>
      </c>
      <c r="AW202" s="12" t="s">
        <v>29</v>
      </c>
      <c r="AX202" s="12" t="s">
        <v>75</v>
      </c>
      <c r="AY202" s="150" t="s">
        <v>133</v>
      </c>
    </row>
    <row r="203" spans="1:65" s="12" customFormat="1" ht="22.5">
      <c r="B203" s="148"/>
      <c r="D203" s="149" t="s">
        <v>143</v>
      </c>
      <c r="E203" s="150" t="s">
        <v>1</v>
      </c>
      <c r="F203" s="151" t="s">
        <v>794</v>
      </c>
      <c r="H203" s="150" t="s">
        <v>1</v>
      </c>
      <c r="L203" s="148"/>
      <c r="M203" s="152"/>
      <c r="N203" s="153"/>
      <c r="O203" s="153"/>
      <c r="P203" s="153"/>
      <c r="Q203" s="153"/>
      <c r="R203" s="153"/>
      <c r="S203" s="153"/>
      <c r="T203" s="154"/>
      <c r="AT203" s="150" t="s">
        <v>143</v>
      </c>
      <c r="AU203" s="150" t="s">
        <v>85</v>
      </c>
      <c r="AV203" s="12" t="s">
        <v>83</v>
      </c>
      <c r="AW203" s="12" t="s">
        <v>29</v>
      </c>
      <c r="AX203" s="12" t="s">
        <v>75</v>
      </c>
      <c r="AY203" s="150" t="s">
        <v>133</v>
      </c>
    </row>
    <row r="204" spans="1:65" s="12" customFormat="1" ht="22.5">
      <c r="B204" s="148"/>
      <c r="D204" s="149" t="s">
        <v>143</v>
      </c>
      <c r="E204" s="150" t="s">
        <v>1</v>
      </c>
      <c r="F204" s="151" t="s">
        <v>795</v>
      </c>
      <c r="H204" s="150" t="s">
        <v>1</v>
      </c>
      <c r="L204" s="148"/>
      <c r="M204" s="152"/>
      <c r="N204" s="153"/>
      <c r="O204" s="153"/>
      <c r="P204" s="153"/>
      <c r="Q204" s="153"/>
      <c r="R204" s="153"/>
      <c r="S204" s="153"/>
      <c r="T204" s="154"/>
      <c r="AT204" s="150" t="s">
        <v>143</v>
      </c>
      <c r="AU204" s="150" t="s">
        <v>85</v>
      </c>
      <c r="AV204" s="12" t="s">
        <v>83</v>
      </c>
      <c r="AW204" s="12" t="s">
        <v>29</v>
      </c>
      <c r="AX204" s="12" t="s">
        <v>75</v>
      </c>
      <c r="AY204" s="150" t="s">
        <v>133</v>
      </c>
    </row>
    <row r="205" spans="1:65" s="12" customFormat="1" ht="22.5">
      <c r="B205" s="148"/>
      <c r="D205" s="149" t="s">
        <v>143</v>
      </c>
      <c r="E205" s="150" t="s">
        <v>1</v>
      </c>
      <c r="F205" s="151" t="s">
        <v>796</v>
      </c>
      <c r="H205" s="150" t="s">
        <v>1</v>
      </c>
      <c r="L205" s="148"/>
      <c r="M205" s="152"/>
      <c r="N205" s="153"/>
      <c r="O205" s="153"/>
      <c r="P205" s="153"/>
      <c r="Q205" s="153"/>
      <c r="R205" s="153"/>
      <c r="S205" s="153"/>
      <c r="T205" s="154"/>
      <c r="AT205" s="150" t="s">
        <v>143</v>
      </c>
      <c r="AU205" s="150" t="s">
        <v>85</v>
      </c>
      <c r="AV205" s="12" t="s">
        <v>83</v>
      </c>
      <c r="AW205" s="12" t="s">
        <v>29</v>
      </c>
      <c r="AX205" s="12" t="s">
        <v>75</v>
      </c>
      <c r="AY205" s="150" t="s">
        <v>133</v>
      </c>
    </row>
    <row r="206" spans="1:65" s="12" customFormat="1" ht="22.5">
      <c r="B206" s="148"/>
      <c r="D206" s="149" t="s">
        <v>143</v>
      </c>
      <c r="E206" s="150" t="s">
        <v>1</v>
      </c>
      <c r="F206" s="151" t="s">
        <v>797</v>
      </c>
      <c r="H206" s="150" t="s">
        <v>1</v>
      </c>
      <c r="L206" s="148"/>
      <c r="M206" s="152"/>
      <c r="N206" s="153"/>
      <c r="O206" s="153"/>
      <c r="P206" s="153"/>
      <c r="Q206" s="153"/>
      <c r="R206" s="153"/>
      <c r="S206" s="153"/>
      <c r="T206" s="154"/>
      <c r="AT206" s="150" t="s">
        <v>143</v>
      </c>
      <c r="AU206" s="150" t="s">
        <v>85</v>
      </c>
      <c r="AV206" s="12" t="s">
        <v>83</v>
      </c>
      <c r="AW206" s="12" t="s">
        <v>29</v>
      </c>
      <c r="AX206" s="12" t="s">
        <v>75</v>
      </c>
      <c r="AY206" s="150" t="s">
        <v>133</v>
      </c>
    </row>
    <row r="207" spans="1:65" s="13" customFormat="1">
      <c r="B207" s="155"/>
      <c r="D207" s="149" t="s">
        <v>143</v>
      </c>
      <c r="E207" s="156" t="s">
        <v>1</v>
      </c>
      <c r="F207" s="157" t="s">
        <v>208</v>
      </c>
      <c r="H207" s="158">
        <v>7</v>
      </c>
      <c r="L207" s="155"/>
      <c r="M207" s="159"/>
      <c r="N207" s="160"/>
      <c r="O207" s="160"/>
      <c r="P207" s="160"/>
      <c r="Q207" s="160"/>
      <c r="R207" s="160"/>
      <c r="S207" s="160"/>
      <c r="T207" s="161"/>
      <c r="AT207" s="156" t="s">
        <v>143</v>
      </c>
      <c r="AU207" s="156" t="s">
        <v>85</v>
      </c>
      <c r="AV207" s="13" t="s">
        <v>85</v>
      </c>
      <c r="AW207" s="13" t="s">
        <v>29</v>
      </c>
      <c r="AX207" s="13" t="s">
        <v>83</v>
      </c>
      <c r="AY207" s="156" t="s">
        <v>133</v>
      </c>
    </row>
    <row r="208" spans="1:65" s="11" customFormat="1" ht="22.9" customHeight="1">
      <c r="B208" s="125"/>
      <c r="D208" s="126" t="s">
        <v>74</v>
      </c>
      <c r="E208" s="176" t="s">
        <v>802</v>
      </c>
      <c r="F208" s="176" t="s">
        <v>803</v>
      </c>
      <c r="J208" s="177">
        <f>BK208</f>
        <v>0</v>
      </c>
      <c r="L208" s="125"/>
      <c r="M208" s="129"/>
      <c r="N208" s="130"/>
      <c r="O208" s="130"/>
      <c r="P208" s="131">
        <f>SUM(P209:P220)</f>
        <v>0</v>
      </c>
      <c r="Q208" s="130"/>
      <c r="R208" s="131">
        <f>SUM(R209:R220)</f>
        <v>0</v>
      </c>
      <c r="S208" s="130"/>
      <c r="T208" s="132">
        <f>SUM(T209:T220)</f>
        <v>0</v>
      </c>
      <c r="AR208" s="126" t="s">
        <v>85</v>
      </c>
      <c r="AT208" s="133" t="s">
        <v>74</v>
      </c>
      <c r="AU208" s="133" t="s">
        <v>83</v>
      </c>
      <c r="AY208" s="126" t="s">
        <v>133</v>
      </c>
      <c r="BK208" s="134">
        <f>SUM(BK209:BK220)</f>
        <v>0</v>
      </c>
    </row>
    <row r="209" spans="1:65" s="2" customFormat="1" ht="33" customHeight="1">
      <c r="A209" s="30"/>
      <c r="B209" s="135"/>
      <c r="C209" s="136" t="s">
        <v>396</v>
      </c>
      <c r="D209" s="136" t="s">
        <v>134</v>
      </c>
      <c r="E209" s="137" t="s">
        <v>804</v>
      </c>
      <c r="F209" s="138" t="s">
        <v>805</v>
      </c>
      <c r="G209" s="139" t="s">
        <v>295</v>
      </c>
      <c r="H209" s="140">
        <v>10</v>
      </c>
      <c r="I209" s="202"/>
      <c r="J209" s="141">
        <f>ROUND(I209*H209,2)</f>
        <v>0</v>
      </c>
      <c r="K209" s="138" t="s">
        <v>1</v>
      </c>
      <c r="L209" s="31"/>
      <c r="M209" s="142" t="s">
        <v>1</v>
      </c>
      <c r="N209" s="143" t="s">
        <v>40</v>
      </c>
      <c r="O209" s="144">
        <v>0</v>
      </c>
      <c r="P209" s="144">
        <f>O209*H209</f>
        <v>0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6" t="s">
        <v>269</v>
      </c>
      <c r="AT209" s="146" t="s">
        <v>134</v>
      </c>
      <c r="AU209" s="146" t="s">
        <v>85</v>
      </c>
      <c r="AY209" s="18" t="s">
        <v>133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8" t="s">
        <v>83</v>
      </c>
      <c r="BK209" s="147">
        <f>ROUND(I209*H209,2)</f>
        <v>0</v>
      </c>
      <c r="BL209" s="18" t="s">
        <v>269</v>
      </c>
      <c r="BM209" s="146" t="s">
        <v>1007</v>
      </c>
    </row>
    <row r="210" spans="1:65" s="12" customFormat="1" ht="22.5">
      <c r="B210" s="148"/>
      <c r="D210" s="149" t="s">
        <v>143</v>
      </c>
      <c r="E210" s="150" t="s">
        <v>1</v>
      </c>
      <c r="F210" s="151" t="s">
        <v>807</v>
      </c>
      <c r="H210" s="150" t="s">
        <v>1</v>
      </c>
      <c r="L210" s="148"/>
      <c r="M210" s="152"/>
      <c r="N210" s="153"/>
      <c r="O210" s="153"/>
      <c r="P210" s="153"/>
      <c r="Q210" s="153"/>
      <c r="R210" s="153"/>
      <c r="S210" s="153"/>
      <c r="T210" s="154"/>
      <c r="AT210" s="150" t="s">
        <v>143</v>
      </c>
      <c r="AU210" s="150" t="s">
        <v>85</v>
      </c>
      <c r="AV210" s="12" t="s">
        <v>83</v>
      </c>
      <c r="AW210" s="12" t="s">
        <v>29</v>
      </c>
      <c r="AX210" s="12" t="s">
        <v>75</v>
      </c>
      <c r="AY210" s="150" t="s">
        <v>133</v>
      </c>
    </row>
    <row r="211" spans="1:65" s="12" customFormat="1" ht="22.5">
      <c r="B211" s="148"/>
      <c r="D211" s="149" t="s">
        <v>143</v>
      </c>
      <c r="E211" s="150" t="s">
        <v>1</v>
      </c>
      <c r="F211" s="151" t="s">
        <v>808</v>
      </c>
      <c r="H211" s="150" t="s">
        <v>1</v>
      </c>
      <c r="L211" s="148"/>
      <c r="M211" s="152"/>
      <c r="N211" s="153"/>
      <c r="O211" s="153"/>
      <c r="P211" s="153"/>
      <c r="Q211" s="153"/>
      <c r="R211" s="153"/>
      <c r="S211" s="153"/>
      <c r="T211" s="154"/>
      <c r="AT211" s="150" t="s">
        <v>143</v>
      </c>
      <c r="AU211" s="150" t="s">
        <v>85</v>
      </c>
      <c r="AV211" s="12" t="s">
        <v>83</v>
      </c>
      <c r="AW211" s="12" t="s">
        <v>29</v>
      </c>
      <c r="AX211" s="12" t="s">
        <v>75</v>
      </c>
      <c r="AY211" s="150" t="s">
        <v>133</v>
      </c>
    </row>
    <row r="212" spans="1:65" s="12" customFormat="1" ht="22.5">
      <c r="B212" s="148"/>
      <c r="D212" s="149" t="s">
        <v>143</v>
      </c>
      <c r="E212" s="150" t="s">
        <v>1</v>
      </c>
      <c r="F212" s="151" t="s">
        <v>809</v>
      </c>
      <c r="H212" s="150" t="s">
        <v>1</v>
      </c>
      <c r="L212" s="148"/>
      <c r="M212" s="152"/>
      <c r="N212" s="153"/>
      <c r="O212" s="153"/>
      <c r="P212" s="153"/>
      <c r="Q212" s="153"/>
      <c r="R212" s="153"/>
      <c r="S212" s="153"/>
      <c r="T212" s="154"/>
      <c r="AT212" s="150" t="s">
        <v>143</v>
      </c>
      <c r="AU212" s="150" t="s">
        <v>85</v>
      </c>
      <c r="AV212" s="12" t="s">
        <v>83</v>
      </c>
      <c r="AW212" s="12" t="s">
        <v>29</v>
      </c>
      <c r="AX212" s="12" t="s">
        <v>75</v>
      </c>
      <c r="AY212" s="150" t="s">
        <v>133</v>
      </c>
    </row>
    <row r="213" spans="1:65" s="12" customFormat="1" ht="22.5">
      <c r="B213" s="148"/>
      <c r="D213" s="149" t="s">
        <v>143</v>
      </c>
      <c r="E213" s="150" t="s">
        <v>1</v>
      </c>
      <c r="F213" s="151" t="s">
        <v>810</v>
      </c>
      <c r="H213" s="150" t="s">
        <v>1</v>
      </c>
      <c r="L213" s="148"/>
      <c r="M213" s="152"/>
      <c r="N213" s="153"/>
      <c r="O213" s="153"/>
      <c r="P213" s="153"/>
      <c r="Q213" s="153"/>
      <c r="R213" s="153"/>
      <c r="S213" s="153"/>
      <c r="T213" s="154"/>
      <c r="AT213" s="150" t="s">
        <v>143</v>
      </c>
      <c r="AU213" s="150" t="s">
        <v>85</v>
      </c>
      <c r="AV213" s="12" t="s">
        <v>83</v>
      </c>
      <c r="AW213" s="12" t="s">
        <v>29</v>
      </c>
      <c r="AX213" s="12" t="s">
        <v>75</v>
      </c>
      <c r="AY213" s="150" t="s">
        <v>133</v>
      </c>
    </row>
    <row r="214" spans="1:65" s="12" customFormat="1" ht="22.5">
      <c r="B214" s="148"/>
      <c r="D214" s="149" t="s">
        <v>143</v>
      </c>
      <c r="E214" s="150" t="s">
        <v>1</v>
      </c>
      <c r="F214" s="151" t="s">
        <v>811</v>
      </c>
      <c r="H214" s="150" t="s">
        <v>1</v>
      </c>
      <c r="L214" s="148"/>
      <c r="M214" s="152"/>
      <c r="N214" s="153"/>
      <c r="O214" s="153"/>
      <c r="P214" s="153"/>
      <c r="Q214" s="153"/>
      <c r="R214" s="153"/>
      <c r="S214" s="153"/>
      <c r="T214" s="154"/>
      <c r="AT214" s="150" t="s">
        <v>143</v>
      </c>
      <c r="AU214" s="150" t="s">
        <v>85</v>
      </c>
      <c r="AV214" s="12" t="s">
        <v>83</v>
      </c>
      <c r="AW214" s="12" t="s">
        <v>29</v>
      </c>
      <c r="AX214" s="12" t="s">
        <v>75</v>
      </c>
      <c r="AY214" s="150" t="s">
        <v>133</v>
      </c>
    </row>
    <row r="215" spans="1:65" s="12" customFormat="1" ht="22.5">
      <c r="B215" s="148"/>
      <c r="D215" s="149" t="s">
        <v>143</v>
      </c>
      <c r="E215" s="150" t="s">
        <v>1</v>
      </c>
      <c r="F215" s="151" t="s">
        <v>812</v>
      </c>
      <c r="H215" s="150" t="s">
        <v>1</v>
      </c>
      <c r="L215" s="148"/>
      <c r="M215" s="152"/>
      <c r="N215" s="153"/>
      <c r="O215" s="153"/>
      <c r="P215" s="153"/>
      <c r="Q215" s="153"/>
      <c r="R215" s="153"/>
      <c r="S215" s="153"/>
      <c r="T215" s="154"/>
      <c r="AT215" s="150" t="s">
        <v>143</v>
      </c>
      <c r="AU215" s="150" t="s">
        <v>85</v>
      </c>
      <c r="AV215" s="12" t="s">
        <v>83</v>
      </c>
      <c r="AW215" s="12" t="s">
        <v>29</v>
      </c>
      <c r="AX215" s="12" t="s">
        <v>75</v>
      </c>
      <c r="AY215" s="150" t="s">
        <v>133</v>
      </c>
    </row>
    <row r="216" spans="1:65" s="12" customFormat="1" ht="22.5">
      <c r="B216" s="148"/>
      <c r="D216" s="149" t="s">
        <v>143</v>
      </c>
      <c r="E216" s="150" t="s">
        <v>1</v>
      </c>
      <c r="F216" s="151" t="s">
        <v>813</v>
      </c>
      <c r="H216" s="150" t="s">
        <v>1</v>
      </c>
      <c r="L216" s="148"/>
      <c r="M216" s="152"/>
      <c r="N216" s="153"/>
      <c r="O216" s="153"/>
      <c r="P216" s="153"/>
      <c r="Q216" s="153"/>
      <c r="R216" s="153"/>
      <c r="S216" s="153"/>
      <c r="T216" s="154"/>
      <c r="AT216" s="150" t="s">
        <v>143</v>
      </c>
      <c r="AU216" s="150" t="s">
        <v>85</v>
      </c>
      <c r="AV216" s="12" t="s">
        <v>83</v>
      </c>
      <c r="AW216" s="12" t="s">
        <v>29</v>
      </c>
      <c r="AX216" s="12" t="s">
        <v>75</v>
      </c>
      <c r="AY216" s="150" t="s">
        <v>133</v>
      </c>
    </row>
    <row r="217" spans="1:65" s="12" customFormat="1" ht="22.5">
      <c r="B217" s="148"/>
      <c r="D217" s="149" t="s">
        <v>143</v>
      </c>
      <c r="E217" s="150" t="s">
        <v>1</v>
      </c>
      <c r="F217" s="151" t="s">
        <v>814</v>
      </c>
      <c r="H217" s="150" t="s">
        <v>1</v>
      </c>
      <c r="L217" s="148"/>
      <c r="M217" s="152"/>
      <c r="N217" s="153"/>
      <c r="O217" s="153"/>
      <c r="P217" s="153"/>
      <c r="Q217" s="153"/>
      <c r="R217" s="153"/>
      <c r="S217" s="153"/>
      <c r="T217" s="154"/>
      <c r="AT217" s="150" t="s">
        <v>143</v>
      </c>
      <c r="AU217" s="150" t="s">
        <v>85</v>
      </c>
      <c r="AV217" s="12" t="s">
        <v>83</v>
      </c>
      <c r="AW217" s="12" t="s">
        <v>29</v>
      </c>
      <c r="AX217" s="12" t="s">
        <v>75</v>
      </c>
      <c r="AY217" s="150" t="s">
        <v>133</v>
      </c>
    </row>
    <row r="218" spans="1:65" s="12" customFormat="1" ht="22.5">
      <c r="B218" s="148"/>
      <c r="D218" s="149" t="s">
        <v>143</v>
      </c>
      <c r="E218" s="150" t="s">
        <v>1</v>
      </c>
      <c r="F218" s="151" t="s">
        <v>815</v>
      </c>
      <c r="H218" s="150" t="s">
        <v>1</v>
      </c>
      <c r="L218" s="148"/>
      <c r="M218" s="152"/>
      <c r="N218" s="153"/>
      <c r="O218" s="153"/>
      <c r="P218" s="153"/>
      <c r="Q218" s="153"/>
      <c r="R218" s="153"/>
      <c r="S218" s="153"/>
      <c r="T218" s="154"/>
      <c r="AT218" s="150" t="s">
        <v>143</v>
      </c>
      <c r="AU218" s="150" t="s">
        <v>85</v>
      </c>
      <c r="AV218" s="12" t="s">
        <v>83</v>
      </c>
      <c r="AW218" s="12" t="s">
        <v>29</v>
      </c>
      <c r="AX218" s="12" t="s">
        <v>75</v>
      </c>
      <c r="AY218" s="150" t="s">
        <v>133</v>
      </c>
    </row>
    <row r="219" spans="1:65" s="13" customFormat="1">
      <c r="B219" s="155"/>
      <c r="D219" s="149" t="s">
        <v>143</v>
      </c>
      <c r="E219" s="156" t="s">
        <v>1</v>
      </c>
      <c r="F219" s="157" t="s">
        <v>237</v>
      </c>
      <c r="H219" s="158">
        <v>10</v>
      </c>
      <c r="L219" s="155"/>
      <c r="M219" s="159"/>
      <c r="N219" s="160"/>
      <c r="O219" s="160"/>
      <c r="P219" s="160"/>
      <c r="Q219" s="160"/>
      <c r="R219" s="160"/>
      <c r="S219" s="160"/>
      <c r="T219" s="161"/>
      <c r="AT219" s="156" t="s">
        <v>143</v>
      </c>
      <c r="AU219" s="156" t="s">
        <v>85</v>
      </c>
      <c r="AV219" s="13" t="s">
        <v>85</v>
      </c>
      <c r="AW219" s="13" t="s">
        <v>29</v>
      </c>
      <c r="AX219" s="13" t="s">
        <v>83</v>
      </c>
      <c r="AY219" s="156" t="s">
        <v>133</v>
      </c>
    </row>
    <row r="220" spans="1:65" s="2" customFormat="1" ht="21.75" customHeight="1">
      <c r="A220" s="30"/>
      <c r="B220" s="135"/>
      <c r="C220" s="136" t="s">
        <v>400</v>
      </c>
      <c r="D220" s="136" t="s">
        <v>134</v>
      </c>
      <c r="E220" s="137" t="s">
        <v>816</v>
      </c>
      <c r="F220" s="138" t="s">
        <v>817</v>
      </c>
      <c r="G220" s="139" t="s">
        <v>714</v>
      </c>
      <c r="H220" s="140">
        <v>1</v>
      </c>
      <c r="I220" s="202"/>
      <c r="J220" s="141">
        <f>ROUND(I220*H220,2)</f>
        <v>0</v>
      </c>
      <c r="K220" s="138" t="s">
        <v>1</v>
      </c>
      <c r="L220" s="31"/>
      <c r="M220" s="142" t="s">
        <v>1</v>
      </c>
      <c r="N220" s="143" t="s">
        <v>40</v>
      </c>
      <c r="O220" s="144">
        <v>0</v>
      </c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6" t="s">
        <v>269</v>
      </c>
      <c r="AT220" s="146" t="s">
        <v>134</v>
      </c>
      <c r="AU220" s="146" t="s">
        <v>85</v>
      </c>
      <c r="AY220" s="18" t="s">
        <v>133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83</v>
      </c>
      <c r="BK220" s="147">
        <f>ROUND(I220*H220,2)</f>
        <v>0</v>
      </c>
      <c r="BL220" s="18" t="s">
        <v>269</v>
      </c>
      <c r="BM220" s="146" t="s">
        <v>1008</v>
      </c>
    </row>
    <row r="221" spans="1:65" s="11" customFormat="1" ht="22.9" customHeight="1">
      <c r="B221" s="125"/>
      <c r="D221" s="126" t="s">
        <v>74</v>
      </c>
      <c r="E221" s="176" t="s">
        <v>819</v>
      </c>
      <c r="F221" s="176" t="s">
        <v>820</v>
      </c>
      <c r="J221" s="177">
        <f>BK221</f>
        <v>0</v>
      </c>
      <c r="L221" s="125"/>
      <c r="M221" s="129"/>
      <c r="N221" s="130"/>
      <c r="O221" s="130"/>
      <c r="P221" s="131">
        <f>SUM(P222:P230)</f>
        <v>3.0467399999999998</v>
      </c>
      <c r="Q221" s="130"/>
      <c r="R221" s="131">
        <f>SUM(R222:R230)</f>
        <v>0</v>
      </c>
      <c r="S221" s="130"/>
      <c r="T221" s="132">
        <f>SUM(T222:T230)</f>
        <v>0</v>
      </c>
      <c r="AR221" s="126" t="s">
        <v>85</v>
      </c>
      <c r="AT221" s="133" t="s">
        <v>74</v>
      </c>
      <c r="AU221" s="133" t="s">
        <v>83</v>
      </c>
      <c r="AY221" s="126" t="s">
        <v>133</v>
      </c>
      <c r="BK221" s="134">
        <f>SUM(BK222:BK230)</f>
        <v>0</v>
      </c>
    </row>
    <row r="222" spans="1:65" s="2" customFormat="1" ht="21.75" customHeight="1">
      <c r="A222" s="30"/>
      <c r="B222" s="135"/>
      <c r="C222" s="136" t="s">
        <v>404</v>
      </c>
      <c r="D222" s="136" t="s">
        <v>134</v>
      </c>
      <c r="E222" s="137" t="s">
        <v>826</v>
      </c>
      <c r="F222" s="138" t="s">
        <v>827</v>
      </c>
      <c r="G222" s="139" t="s">
        <v>295</v>
      </c>
      <c r="H222" s="140">
        <v>7.5</v>
      </c>
      <c r="I222" s="202"/>
      <c r="J222" s="141">
        <f>ROUND(I222*H222,2)</f>
        <v>0</v>
      </c>
      <c r="K222" s="138" t="s">
        <v>1</v>
      </c>
      <c r="L222" s="31"/>
      <c r="M222" s="142" t="s">
        <v>1</v>
      </c>
      <c r="N222" s="143" t="s">
        <v>40</v>
      </c>
      <c r="O222" s="144">
        <v>0</v>
      </c>
      <c r="P222" s="144">
        <f>O222*H222</f>
        <v>0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6" t="s">
        <v>269</v>
      </c>
      <c r="AT222" s="146" t="s">
        <v>134</v>
      </c>
      <c r="AU222" s="146" t="s">
        <v>85</v>
      </c>
      <c r="AY222" s="18" t="s">
        <v>133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8" t="s">
        <v>83</v>
      </c>
      <c r="BK222" s="147">
        <f>ROUND(I222*H222,2)</f>
        <v>0</v>
      </c>
      <c r="BL222" s="18" t="s">
        <v>269</v>
      </c>
      <c r="BM222" s="146" t="s">
        <v>1009</v>
      </c>
    </row>
    <row r="223" spans="1:65" s="12" customFormat="1" ht="22.5">
      <c r="B223" s="148"/>
      <c r="D223" s="149" t="s">
        <v>143</v>
      </c>
      <c r="E223" s="150" t="s">
        <v>1</v>
      </c>
      <c r="F223" s="151" t="s">
        <v>824</v>
      </c>
      <c r="H223" s="150" t="s">
        <v>1</v>
      </c>
      <c r="L223" s="148"/>
      <c r="M223" s="152"/>
      <c r="N223" s="153"/>
      <c r="O223" s="153"/>
      <c r="P223" s="153"/>
      <c r="Q223" s="153"/>
      <c r="R223" s="153"/>
      <c r="S223" s="153"/>
      <c r="T223" s="154"/>
      <c r="AT223" s="150" t="s">
        <v>143</v>
      </c>
      <c r="AU223" s="150" t="s">
        <v>85</v>
      </c>
      <c r="AV223" s="12" t="s">
        <v>83</v>
      </c>
      <c r="AW223" s="12" t="s">
        <v>29</v>
      </c>
      <c r="AX223" s="12" t="s">
        <v>75</v>
      </c>
      <c r="AY223" s="150" t="s">
        <v>133</v>
      </c>
    </row>
    <row r="224" spans="1:65" s="13" customFormat="1">
      <c r="B224" s="155"/>
      <c r="D224" s="149" t="s">
        <v>143</v>
      </c>
      <c r="E224" s="156" t="s">
        <v>1</v>
      </c>
      <c r="F224" s="157" t="s">
        <v>1010</v>
      </c>
      <c r="H224" s="158">
        <v>7.5</v>
      </c>
      <c r="L224" s="155"/>
      <c r="M224" s="159"/>
      <c r="N224" s="160"/>
      <c r="O224" s="160"/>
      <c r="P224" s="160"/>
      <c r="Q224" s="160"/>
      <c r="R224" s="160"/>
      <c r="S224" s="160"/>
      <c r="T224" s="161"/>
      <c r="AT224" s="156" t="s">
        <v>143</v>
      </c>
      <c r="AU224" s="156" t="s">
        <v>85</v>
      </c>
      <c r="AV224" s="13" t="s">
        <v>85</v>
      </c>
      <c r="AW224" s="13" t="s">
        <v>29</v>
      </c>
      <c r="AX224" s="13" t="s">
        <v>75</v>
      </c>
      <c r="AY224" s="156" t="s">
        <v>133</v>
      </c>
    </row>
    <row r="225" spans="1:65" s="14" customFormat="1">
      <c r="B225" s="162"/>
      <c r="D225" s="149" t="s">
        <v>143</v>
      </c>
      <c r="E225" s="163" t="s">
        <v>1</v>
      </c>
      <c r="F225" s="164" t="s">
        <v>150</v>
      </c>
      <c r="H225" s="165">
        <v>7.5</v>
      </c>
      <c r="L225" s="162"/>
      <c r="M225" s="166"/>
      <c r="N225" s="167"/>
      <c r="O225" s="167"/>
      <c r="P225" s="167"/>
      <c r="Q225" s="167"/>
      <c r="R225" s="167"/>
      <c r="S225" s="167"/>
      <c r="T225" s="168"/>
      <c r="AT225" s="163" t="s">
        <v>143</v>
      </c>
      <c r="AU225" s="163" t="s">
        <v>85</v>
      </c>
      <c r="AV225" s="14" t="s">
        <v>138</v>
      </c>
      <c r="AW225" s="14" t="s">
        <v>29</v>
      </c>
      <c r="AX225" s="14" t="s">
        <v>83</v>
      </c>
      <c r="AY225" s="163" t="s">
        <v>133</v>
      </c>
    </row>
    <row r="226" spans="1:65" s="2" customFormat="1" ht="33" customHeight="1">
      <c r="A226" s="30"/>
      <c r="B226" s="135"/>
      <c r="C226" s="136" t="s">
        <v>409</v>
      </c>
      <c r="D226" s="136" t="s">
        <v>134</v>
      </c>
      <c r="E226" s="137" t="s">
        <v>833</v>
      </c>
      <c r="F226" s="138" t="s">
        <v>834</v>
      </c>
      <c r="G226" s="139" t="s">
        <v>295</v>
      </c>
      <c r="H226" s="140">
        <v>2.2000000000000002</v>
      </c>
      <c r="I226" s="202"/>
      <c r="J226" s="141">
        <f>ROUND(I226*H226,2)</f>
        <v>0</v>
      </c>
      <c r="K226" s="138" t="s">
        <v>1</v>
      </c>
      <c r="L226" s="31"/>
      <c r="M226" s="142" t="s">
        <v>1</v>
      </c>
      <c r="N226" s="143" t="s">
        <v>40</v>
      </c>
      <c r="O226" s="144">
        <v>0</v>
      </c>
      <c r="P226" s="144">
        <f>O226*H226</f>
        <v>0</v>
      </c>
      <c r="Q226" s="144">
        <v>0</v>
      </c>
      <c r="R226" s="144">
        <f>Q226*H226</f>
        <v>0</v>
      </c>
      <c r="S226" s="144">
        <v>0</v>
      </c>
      <c r="T226" s="145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6" t="s">
        <v>269</v>
      </c>
      <c r="AT226" s="146" t="s">
        <v>134</v>
      </c>
      <c r="AU226" s="146" t="s">
        <v>85</v>
      </c>
      <c r="AY226" s="18" t="s">
        <v>133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8" t="s">
        <v>83</v>
      </c>
      <c r="BK226" s="147">
        <f>ROUND(I226*H226,2)</f>
        <v>0</v>
      </c>
      <c r="BL226" s="18" t="s">
        <v>269</v>
      </c>
      <c r="BM226" s="146" t="s">
        <v>1011</v>
      </c>
    </row>
    <row r="227" spans="1:65" s="12" customFormat="1" ht="22.5">
      <c r="B227" s="148"/>
      <c r="D227" s="149" t="s">
        <v>143</v>
      </c>
      <c r="E227" s="150" t="s">
        <v>1</v>
      </c>
      <c r="F227" s="151" t="s">
        <v>832</v>
      </c>
      <c r="H227" s="150" t="s">
        <v>1</v>
      </c>
      <c r="L227" s="148"/>
      <c r="M227" s="152"/>
      <c r="N227" s="153"/>
      <c r="O227" s="153"/>
      <c r="P227" s="153"/>
      <c r="Q227" s="153"/>
      <c r="R227" s="153"/>
      <c r="S227" s="153"/>
      <c r="T227" s="154"/>
      <c r="AT227" s="150" t="s">
        <v>143</v>
      </c>
      <c r="AU227" s="150" t="s">
        <v>85</v>
      </c>
      <c r="AV227" s="12" t="s">
        <v>83</v>
      </c>
      <c r="AW227" s="12" t="s">
        <v>29</v>
      </c>
      <c r="AX227" s="12" t="s">
        <v>75</v>
      </c>
      <c r="AY227" s="150" t="s">
        <v>133</v>
      </c>
    </row>
    <row r="228" spans="1:65" s="13" customFormat="1">
      <c r="B228" s="155"/>
      <c r="D228" s="149" t="s">
        <v>143</v>
      </c>
      <c r="E228" s="156" t="s">
        <v>1</v>
      </c>
      <c r="F228" s="157" t="s">
        <v>1012</v>
      </c>
      <c r="H228" s="158">
        <v>2.2000000000000002</v>
      </c>
      <c r="L228" s="155"/>
      <c r="M228" s="159"/>
      <c r="N228" s="160"/>
      <c r="O228" s="160"/>
      <c r="P228" s="160"/>
      <c r="Q228" s="160"/>
      <c r="R228" s="160"/>
      <c r="S228" s="160"/>
      <c r="T228" s="161"/>
      <c r="AT228" s="156" t="s">
        <v>143</v>
      </c>
      <c r="AU228" s="156" t="s">
        <v>85</v>
      </c>
      <c r="AV228" s="13" t="s">
        <v>85</v>
      </c>
      <c r="AW228" s="13" t="s">
        <v>29</v>
      </c>
      <c r="AX228" s="13" t="s">
        <v>75</v>
      </c>
      <c r="AY228" s="156" t="s">
        <v>133</v>
      </c>
    </row>
    <row r="229" spans="1:65" s="14" customFormat="1">
      <c r="B229" s="162"/>
      <c r="D229" s="149" t="s">
        <v>143</v>
      </c>
      <c r="E229" s="163" t="s">
        <v>1</v>
      </c>
      <c r="F229" s="164" t="s">
        <v>150</v>
      </c>
      <c r="H229" s="165">
        <v>2.2000000000000002</v>
      </c>
      <c r="L229" s="162"/>
      <c r="M229" s="166"/>
      <c r="N229" s="167"/>
      <c r="O229" s="167"/>
      <c r="P229" s="167"/>
      <c r="Q229" s="167"/>
      <c r="R229" s="167"/>
      <c r="S229" s="167"/>
      <c r="T229" s="168"/>
      <c r="AT229" s="163" t="s">
        <v>143</v>
      </c>
      <c r="AU229" s="163" t="s">
        <v>85</v>
      </c>
      <c r="AV229" s="14" t="s">
        <v>138</v>
      </c>
      <c r="AW229" s="14" t="s">
        <v>29</v>
      </c>
      <c r="AX229" s="14" t="s">
        <v>83</v>
      </c>
      <c r="AY229" s="163" t="s">
        <v>133</v>
      </c>
    </row>
    <row r="230" spans="1:65" s="2" customFormat="1" ht="21.75" customHeight="1">
      <c r="A230" s="30"/>
      <c r="B230" s="135"/>
      <c r="C230" s="136" t="s">
        <v>413</v>
      </c>
      <c r="D230" s="136" t="s">
        <v>134</v>
      </c>
      <c r="E230" s="137" t="s">
        <v>836</v>
      </c>
      <c r="F230" s="138" t="s">
        <v>837</v>
      </c>
      <c r="G230" s="139" t="s">
        <v>267</v>
      </c>
      <c r="H230" s="140">
        <v>1.74</v>
      </c>
      <c r="I230" s="202"/>
      <c r="J230" s="141">
        <f>ROUND(I230*H230,2)</f>
        <v>0</v>
      </c>
      <c r="K230" s="138" t="s">
        <v>181</v>
      </c>
      <c r="L230" s="31"/>
      <c r="M230" s="142" t="s">
        <v>1</v>
      </c>
      <c r="N230" s="143" t="s">
        <v>40</v>
      </c>
      <c r="O230" s="144">
        <v>1.7509999999999999</v>
      </c>
      <c r="P230" s="144">
        <f>O230*H230</f>
        <v>3.0467399999999998</v>
      </c>
      <c r="Q230" s="144">
        <v>0</v>
      </c>
      <c r="R230" s="144">
        <f>Q230*H230</f>
        <v>0</v>
      </c>
      <c r="S230" s="144">
        <v>0</v>
      </c>
      <c r="T230" s="145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6" t="s">
        <v>269</v>
      </c>
      <c r="AT230" s="146" t="s">
        <v>134</v>
      </c>
      <c r="AU230" s="146" t="s">
        <v>85</v>
      </c>
      <c r="AY230" s="18" t="s">
        <v>133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8" t="s">
        <v>83</v>
      </c>
      <c r="BK230" s="147">
        <f>ROUND(I230*H230,2)</f>
        <v>0</v>
      </c>
      <c r="BL230" s="18" t="s">
        <v>269</v>
      </c>
      <c r="BM230" s="146" t="s">
        <v>1013</v>
      </c>
    </row>
    <row r="231" spans="1:65" s="11" customFormat="1" ht="22.9" customHeight="1">
      <c r="B231" s="125"/>
      <c r="D231" s="126" t="s">
        <v>74</v>
      </c>
      <c r="E231" s="176" t="s">
        <v>450</v>
      </c>
      <c r="F231" s="176" t="s">
        <v>451</v>
      </c>
      <c r="J231" s="177">
        <f>BK231</f>
        <v>0</v>
      </c>
      <c r="L231" s="125"/>
      <c r="M231" s="129"/>
      <c r="N231" s="130"/>
      <c r="O231" s="130"/>
      <c r="P231" s="131">
        <f>SUM(P232:P249)</f>
        <v>23.733416000000002</v>
      </c>
      <c r="Q231" s="130"/>
      <c r="R231" s="131">
        <f>SUM(R232:R249)</f>
        <v>0.43615999999999999</v>
      </c>
      <c r="S231" s="130"/>
      <c r="T231" s="132">
        <f>SUM(T232:T249)</f>
        <v>0.23199999999999998</v>
      </c>
      <c r="AR231" s="126" t="s">
        <v>85</v>
      </c>
      <c r="AT231" s="133" t="s">
        <v>74</v>
      </c>
      <c r="AU231" s="133" t="s">
        <v>83</v>
      </c>
      <c r="AY231" s="126" t="s">
        <v>133</v>
      </c>
      <c r="BK231" s="134">
        <f>SUM(BK232:BK249)</f>
        <v>0</v>
      </c>
    </row>
    <row r="232" spans="1:65" s="2" customFormat="1" ht="21.75" customHeight="1">
      <c r="A232" s="30"/>
      <c r="B232" s="135"/>
      <c r="C232" s="136" t="s">
        <v>418</v>
      </c>
      <c r="D232" s="136" t="s">
        <v>134</v>
      </c>
      <c r="E232" s="137" t="s">
        <v>839</v>
      </c>
      <c r="F232" s="138" t="s">
        <v>840</v>
      </c>
      <c r="G232" s="139" t="s">
        <v>841</v>
      </c>
      <c r="H232" s="140">
        <v>100</v>
      </c>
      <c r="I232" s="202"/>
      <c r="J232" s="141">
        <f>ROUND(I232*H232,2)</f>
        <v>0</v>
      </c>
      <c r="K232" s="138" t="s">
        <v>1</v>
      </c>
      <c r="L232" s="31"/>
      <c r="M232" s="142" t="s">
        <v>1</v>
      </c>
      <c r="N232" s="143" t="s">
        <v>40</v>
      </c>
      <c r="O232" s="144">
        <v>0</v>
      </c>
      <c r="P232" s="144">
        <f>O232*H232</f>
        <v>0</v>
      </c>
      <c r="Q232" s="144">
        <v>0</v>
      </c>
      <c r="R232" s="144">
        <f>Q232*H232</f>
        <v>0</v>
      </c>
      <c r="S232" s="144">
        <v>0</v>
      </c>
      <c r="T232" s="145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46" t="s">
        <v>269</v>
      </c>
      <c r="AT232" s="146" t="s">
        <v>134</v>
      </c>
      <c r="AU232" s="146" t="s">
        <v>85</v>
      </c>
      <c r="AY232" s="18" t="s">
        <v>133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8" t="s">
        <v>83</v>
      </c>
      <c r="BK232" s="147">
        <f>ROUND(I232*H232,2)</f>
        <v>0</v>
      </c>
      <c r="BL232" s="18" t="s">
        <v>269</v>
      </c>
      <c r="BM232" s="146" t="s">
        <v>1014</v>
      </c>
    </row>
    <row r="233" spans="1:65" s="2" customFormat="1" ht="16.5" customHeight="1">
      <c r="A233" s="30"/>
      <c r="B233" s="135"/>
      <c r="C233" s="136" t="s">
        <v>422</v>
      </c>
      <c r="D233" s="136" t="s">
        <v>134</v>
      </c>
      <c r="E233" s="137" t="s">
        <v>843</v>
      </c>
      <c r="F233" s="138" t="s">
        <v>844</v>
      </c>
      <c r="G233" s="139" t="s">
        <v>180</v>
      </c>
      <c r="H233" s="140">
        <v>10</v>
      </c>
      <c r="I233" s="202"/>
      <c r="J233" s="141">
        <f>ROUND(I233*H233,2)</f>
        <v>0</v>
      </c>
      <c r="K233" s="138" t="s">
        <v>1</v>
      </c>
      <c r="L233" s="31"/>
      <c r="M233" s="142" t="s">
        <v>1</v>
      </c>
      <c r="N233" s="143" t="s">
        <v>40</v>
      </c>
      <c r="O233" s="144">
        <v>0</v>
      </c>
      <c r="P233" s="144">
        <f>O233*H233</f>
        <v>0</v>
      </c>
      <c r="Q233" s="144">
        <v>0</v>
      </c>
      <c r="R233" s="144">
        <f>Q233*H233</f>
        <v>0</v>
      </c>
      <c r="S233" s="144">
        <v>0</v>
      </c>
      <c r="T233" s="145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6" t="s">
        <v>269</v>
      </c>
      <c r="AT233" s="146" t="s">
        <v>134</v>
      </c>
      <c r="AU233" s="146" t="s">
        <v>85</v>
      </c>
      <c r="AY233" s="18" t="s">
        <v>133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8" t="s">
        <v>83</v>
      </c>
      <c r="BK233" s="147">
        <f>ROUND(I233*H233,2)</f>
        <v>0</v>
      </c>
      <c r="BL233" s="18" t="s">
        <v>269</v>
      </c>
      <c r="BM233" s="146" t="s">
        <v>1015</v>
      </c>
    </row>
    <row r="234" spans="1:65" s="13" customFormat="1">
      <c r="B234" s="155"/>
      <c r="D234" s="149" t="s">
        <v>143</v>
      </c>
      <c r="E234" s="156" t="s">
        <v>1</v>
      </c>
      <c r="F234" s="157" t="s">
        <v>237</v>
      </c>
      <c r="H234" s="158">
        <v>10</v>
      </c>
      <c r="L234" s="155"/>
      <c r="M234" s="159"/>
      <c r="N234" s="160"/>
      <c r="O234" s="160"/>
      <c r="P234" s="160"/>
      <c r="Q234" s="160"/>
      <c r="R234" s="160"/>
      <c r="S234" s="160"/>
      <c r="T234" s="161"/>
      <c r="AT234" s="156" t="s">
        <v>143</v>
      </c>
      <c r="AU234" s="156" t="s">
        <v>85</v>
      </c>
      <c r="AV234" s="13" t="s">
        <v>85</v>
      </c>
      <c r="AW234" s="13" t="s">
        <v>29</v>
      </c>
      <c r="AX234" s="13" t="s">
        <v>75</v>
      </c>
      <c r="AY234" s="156" t="s">
        <v>133</v>
      </c>
    </row>
    <row r="235" spans="1:65" s="14" customFormat="1">
      <c r="B235" s="162"/>
      <c r="D235" s="149" t="s">
        <v>143</v>
      </c>
      <c r="E235" s="163" t="s">
        <v>1</v>
      </c>
      <c r="F235" s="164" t="s">
        <v>150</v>
      </c>
      <c r="H235" s="165">
        <v>10</v>
      </c>
      <c r="L235" s="162"/>
      <c r="M235" s="166"/>
      <c r="N235" s="167"/>
      <c r="O235" s="167"/>
      <c r="P235" s="167"/>
      <c r="Q235" s="167"/>
      <c r="R235" s="167"/>
      <c r="S235" s="167"/>
      <c r="T235" s="168"/>
      <c r="AT235" s="163" t="s">
        <v>143</v>
      </c>
      <c r="AU235" s="163" t="s">
        <v>85</v>
      </c>
      <c r="AV235" s="14" t="s">
        <v>138</v>
      </c>
      <c r="AW235" s="14" t="s">
        <v>29</v>
      </c>
      <c r="AX235" s="14" t="s">
        <v>83</v>
      </c>
      <c r="AY235" s="163" t="s">
        <v>133</v>
      </c>
    </row>
    <row r="236" spans="1:65" s="2" customFormat="1" ht="16.5" customHeight="1">
      <c r="A236" s="30"/>
      <c r="B236" s="135"/>
      <c r="C236" s="136" t="s">
        <v>426</v>
      </c>
      <c r="D236" s="136" t="s">
        <v>134</v>
      </c>
      <c r="E236" s="137" t="s">
        <v>846</v>
      </c>
      <c r="F236" s="138" t="s">
        <v>847</v>
      </c>
      <c r="G236" s="139" t="s">
        <v>416</v>
      </c>
      <c r="H236" s="140">
        <v>20</v>
      </c>
      <c r="I236" s="202"/>
      <c r="J236" s="141">
        <f>ROUND(I236*H236,2)</f>
        <v>0</v>
      </c>
      <c r="K236" s="138" t="s">
        <v>1</v>
      </c>
      <c r="L236" s="31"/>
      <c r="M236" s="142" t="s">
        <v>1</v>
      </c>
      <c r="N236" s="143" t="s">
        <v>40</v>
      </c>
      <c r="O236" s="144">
        <v>0</v>
      </c>
      <c r="P236" s="144">
        <f>O236*H236</f>
        <v>0</v>
      </c>
      <c r="Q236" s="144">
        <v>0</v>
      </c>
      <c r="R236" s="144">
        <f>Q236*H236</f>
        <v>0</v>
      </c>
      <c r="S236" s="144">
        <v>0</v>
      </c>
      <c r="T236" s="14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46" t="s">
        <v>269</v>
      </c>
      <c r="AT236" s="146" t="s">
        <v>134</v>
      </c>
      <c r="AU236" s="146" t="s">
        <v>85</v>
      </c>
      <c r="AY236" s="18" t="s">
        <v>133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8" t="s">
        <v>83</v>
      </c>
      <c r="BK236" s="147">
        <f>ROUND(I236*H236,2)</f>
        <v>0</v>
      </c>
      <c r="BL236" s="18" t="s">
        <v>269</v>
      </c>
      <c r="BM236" s="146" t="s">
        <v>1016</v>
      </c>
    </row>
    <row r="237" spans="1:65" s="13" customFormat="1">
      <c r="B237" s="155"/>
      <c r="D237" s="149" t="s">
        <v>143</v>
      </c>
      <c r="E237" s="156" t="s">
        <v>1</v>
      </c>
      <c r="F237" s="157" t="s">
        <v>297</v>
      </c>
      <c r="H237" s="158">
        <v>20</v>
      </c>
      <c r="L237" s="155"/>
      <c r="M237" s="159"/>
      <c r="N237" s="160"/>
      <c r="O237" s="160"/>
      <c r="P237" s="160"/>
      <c r="Q237" s="160"/>
      <c r="R237" s="160"/>
      <c r="S237" s="160"/>
      <c r="T237" s="161"/>
      <c r="AT237" s="156" t="s">
        <v>143</v>
      </c>
      <c r="AU237" s="156" t="s">
        <v>85</v>
      </c>
      <c r="AV237" s="13" t="s">
        <v>85</v>
      </c>
      <c r="AW237" s="13" t="s">
        <v>29</v>
      </c>
      <c r="AX237" s="13" t="s">
        <v>75</v>
      </c>
      <c r="AY237" s="156" t="s">
        <v>133</v>
      </c>
    </row>
    <row r="238" spans="1:65" s="14" customFormat="1">
      <c r="B238" s="162"/>
      <c r="D238" s="149" t="s">
        <v>143</v>
      </c>
      <c r="E238" s="163" t="s">
        <v>1</v>
      </c>
      <c r="F238" s="164" t="s">
        <v>150</v>
      </c>
      <c r="H238" s="165">
        <v>20</v>
      </c>
      <c r="L238" s="162"/>
      <c r="M238" s="166"/>
      <c r="N238" s="167"/>
      <c r="O238" s="167"/>
      <c r="P238" s="167"/>
      <c r="Q238" s="167"/>
      <c r="R238" s="167"/>
      <c r="S238" s="167"/>
      <c r="T238" s="168"/>
      <c r="AT238" s="163" t="s">
        <v>143</v>
      </c>
      <c r="AU238" s="163" t="s">
        <v>85</v>
      </c>
      <c r="AV238" s="14" t="s">
        <v>138</v>
      </c>
      <c r="AW238" s="14" t="s">
        <v>29</v>
      </c>
      <c r="AX238" s="14" t="s">
        <v>83</v>
      </c>
      <c r="AY238" s="163" t="s">
        <v>133</v>
      </c>
    </row>
    <row r="239" spans="1:65" s="2" customFormat="1" ht="21.75" customHeight="1">
      <c r="A239" s="30"/>
      <c r="B239" s="135"/>
      <c r="C239" s="136" t="s">
        <v>430</v>
      </c>
      <c r="D239" s="136" t="s">
        <v>134</v>
      </c>
      <c r="E239" s="137" t="s">
        <v>849</v>
      </c>
      <c r="F239" s="138" t="s">
        <v>850</v>
      </c>
      <c r="G239" s="139" t="s">
        <v>295</v>
      </c>
      <c r="H239" s="140">
        <v>12</v>
      </c>
      <c r="I239" s="202"/>
      <c r="J239" s="141">
        <f>ROUND(I239*H239,2)</f>
        <v>0</v>
      </c>
      <c r="K239" s="138" t="s">
        <v>1</v>
      </c>
      <c r="L239" s="31"/>
      <c r="M239" s="142" t="s">
        <v>1</v>
      </c>
      <c r="N239" s="143" t="s">
        <v>40</v>
      </c>
      <c r="O239" s="144">
        <v>0</v>
      </c>
      <c r="P239" s="144">
        <f>O239*H239</f>
        <v>0</v>
      </c>
      <c r="Q239" s="144">
        <v>0</v>
      </c>
      <c r="R239" s="144">
        <f>Q239*H239</f>
        <v>0</v>
      </c>
      <c r="S239" s="144">
        <v>0</v>
      </c>
      <c r="T239" s="145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6" t="s">
        <v>269</v>
      </c>
      <c r="AT239" s="146" t="s">
        <v>134</v>
      </c>
      <c r="AU239" s="146" t="s">
        <v>85</v>
      </c>
      <c r="AY239" s="18" t="s">
        <v>133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83</v>
      </c>
      <c r="BK239" s="147">
        <f>ROUND(I239*H239,2)</f>
        <v>0</v>
      </c>
      <c r="BL239" s="18" t="s">
        <v>269</v>
      </c>
      <c r="BM239" s="146" t="s">
        <v>1017</v>
      </c>
    </row>
    <row r="240" spans="1:65" s="2" customFormat="1" ht="16.5" customHeight="1">
      <c r="A240" s="30"/>
      <c r="B240" s="135"/>
      <c r="C240" s="136" t="s">
        <v>434</v>
      </c>
      <c r="D240" s="136" t="s">
        <v>134</v>
      </c>
      <c r="E240" s="137" t="s">
        <v>852</v>
      </c>
      <c r="F240" s="138" t="s">
        <v>853</v>
      </c>
      <c r="G240" s="139" t="s">
        <v>416</v>
      </c>
      <c r="H240" s="140">
        <v>4</v>
      </c>
      <c r="I240" s="202"/>
      <c r="J240" s="141">
        <f>ROUND(I240*H240,2)</f>
        <v>0</v>
      </c>
      <c r="K240" s="138" t="s">
        <v>1</v>
      </c>
      <c r="L240" s="31"/>
      <c r="M240" s="142" t="s">
        <v>1</v>
      </c>
      <c r="N240" s="143" t="s">
        <v>40</v>
      </c>
      <c r="O240" s="144">
        <v>0</v>
      </c>
      <c r="P240" s="144">
        <f>O240*H240</f>
        <v>0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6" t="s">
        <v>269</v>
      </c>
      <c r="AT240" s="146" t="s">
        <v>134</v>
      </c>
      <c r="AU240" s="146" t="s">
        <v>85</v>
      </c>
      <c r="AY240" s="18" t="s">
        <v>133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83</v>
      </c>
      <c r="BK240" s="147">
        <f>ROUND(I240*H240,2)</f>
        <v>0</v>
      </c>
      <c r="BL240" s="18" t="s">
        <v>269</v>
      </c>
      <c r="BM240" s="146" t="s">
        <v>1018</v>
      </c>
    </row>
    <row r="241" spans="1:65" s="2" customFormat="1" ht="16.5" customHeight="1">
      <c r="A241" s="30"/>
      <c r="B241" s="135"/>
      <c r="C241" s="136" t="s">
        <v>441</v>
      </c>
      <c r="D241" s="136" t="s">
        <v>134</v>
      </c>
      <c r="E241" s="137" t="s">
        <v>855</v>
      </c>
      <c r="F241" s="138" t="s">
        <v>856</v>
      </c>
      <c r="G241" s="139" t="s">
        <v>416</v>
      </c>
      <c r="H241" s="140">
        <v>4</v>
      </c>
      <c r="I241" s="202"/>
      <c r="J241" s="141">
        <f>ROUND(I241*H241,2)</f>
        <v>0</v>
      </c>
      <c r="K241" s="138" t="s">
        <v>1</v>
      </c>
      <c r="L241" s="31"/>
      <c r="M241" s="142" t="s">
        <v>1</v>
      </c>
      <c r="N241" s="143" t="s">
        <v>40</v>
      </c>
      <c r="O241" s="144">
        <v>0</v>
      </c>
      <c r="P241" s="144">
        <f>O241*H241</f>
        <v>0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6" t="s">
        <v>269</v>
      </c>
      <c r="AT241" s="146" t="s">
        <v>134</v>
      </c>
      <c r="AU241" s="146" t="s">
        <v>85</v>
      </c>
      <c r="AY241" s="18" t="s">
        <v>133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83</v>
      </c>
      <c r="BK241" s="147">
        <f>ROUND(I241*H241,2)</f>
        <v>0</v>
      </c>
      <c r="BL241" s="18" t="s">
        <v>269</v>
      </c>
      <c r="BM241" s="146" t="s">
        <v>1019</v>
      </c>
    </row>
    <row r="242" spans="1:65" s="2" customFormat="1" ht="16.5" customHeight="1">
      <c r="A242" s="30"/>
      <c r="B242" s="135"/>
      <c r="C242" s="136" t="s">
        <v>446</v>
      </c>
      <c r="D242" s="136" t="s">
        <v>134</v>
      </c>
      <c r="E242" s="137" t="s">
        <v>858</v>
      </c>
      <c r="F242" s="138" t="s">
        <v>859</v>
      </c>
      <c r="G242" s="139" t="s">
        <v>714</v>
      </c>
      <c r="H242" s="140">
        <v>1</v>
      </c>
      <c r="I242" s="202"/>
      <c r="J242" s="141">
        <f>ROUND(I242*H242,2)</f>
        <v>0</v>
      </c>
      <c r="K242" s="138" t="s">
        <v>1</v>
      </c>
      <c r="L242" s="31"/>
      <c r="M242" s="142" t="s">
        <v>1</v>
      </c>
      <c r="N242" s="143" t="s">
        <v>40</v>
      </c>
      <c r="O242" s="144">
        <v>0</v>
      </c>
      <c r="P242" s="144">
        <f>O242*H242</f>
        <v>0</v>
      </c>
      <c r="Q242" s="144">
        <v>0</v>
      </c>
      <c r="R242" s="144">
        <f>Q242*H242</f>
        <v>0</v>
      </c>
      <c r="S242" s="144">
        <v>0</v>
      </c>
      <c r="T242" s="145">
        <f>S242*H242</f>
        <v>0</v>
      </c>
      <c r="U242" s="30"/>
      <c r="V242" s="30"/>
      <c r="W242" s="30"/>
      <c r="X242" s="30"/>
      <c r="Y242" s="204"/>
      <c r="Z242" s="30"/>
      <c r="AA242" s="30"/>
      <c r="AB242" s="30"/>
      <c r="AC242" s="30"/>
      <c r="AD242" s="30"/>
      <c r="AE242" s="30"/>
      <c r="AR242" s="146" t="s">
        <v>269</v>
      </c>
      <c r="AT242" s="146" t="s">
        <v>134</v>
      </c>
      <c r="AU242" s="146" t="s">
        <v>85</v>
      </c>
      <c r="AY242" s="18" t="s">
        <v>133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8" t="s">
        <v>83</v>
      </c>
      <c r="BK242" s="147">
        <f>ROUND(I242*H242,2)</f>
        <v>0</v>
      </c>
      <c r="BL242" s="18" t="s">
        <v>269</v>
      </c>
      <c r="BM242" s="146" t="s">
        <v>1020</v>
      </c>
    </row>
    <row r="243" spans="1:65" s="2" customFormat="1" ht="16.5" customHeight="1">
      <c r="A243" s="30"/>
      <c r="B243" s="135"/>
      <c r="C243" s="136" t="s">
        <v>452</v>
      </c>
      <c r="D243" s="136" t="s">
        <v>134</v>
      </c>
      <c r="E243" s="137" t="s">
        <v>861</v>
      </c>
      <c r="F243" s="138" t="s">
        <v>862</v>
      </c>
      <c r="G243" s="139" t="s">
        <v>841</v>
      </c>
      <c r="H243" s="140">
        <v>556.79999999999995</v>
      </c>
      <c r="I243" s="202"/>
      <c r="J243" s="141">
        <f>ROUND(I243*H243,2)</f>
        <v>0</v>
      </c>
      <c r="K243" s="138" t="s">
        <v>181</v>
      </c>
      <c r="L243" s="31"/>
      <c r="M243" s="142" t="s">
        <v>1</v>
      </c>
      <c r="N243" s="143" t="s">
        <v>40</v>
      </c>
      <c r="O243" s="144">
        <v>2.1000000000000001E-2</v>
      </c>
      <c r="P243" s="144">
        <f>O243*H243</f>
        <v>11.6928</v>
      </c>
      <c r="Q243" s="144">
        <v>5.0000000000000002E-5</v>
      </c>
      <c r="R243" s="144">
        <f>Q243*H243</f>
        <v>2.784E-2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269</v>
      </c>
      <c r="AT243" s="146" t="s">
        <v>134</v>
      </c>
      <c r="AU243" s="146" t="s">
        <v>85</v>
      </c>
      <c r="AY243" s="18" t="s">
        <v>133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83</v>
      </c>
      <c r="BK243" s="147">
        <f>ROUND(I243*H243,2)</f>
        <v>0</v>
      </c>
      <c r="BL243" s="18" t="s">
        <v>269</v>
      </c>
      <c r="BM243" s="146" t="s">
        <v>1021</v>
      </c>
    </row>
    <row r="244" spans="1:65" s="13" customFormat="1">
      <c r="B244" s="155"/>
      <c r="D244" s="149" t="s">
        <v>143</v>
      </c>
      <c r="E244" s="156" t="s">
        <v>1</v>
      </c>
      <c r="F244" s="157" t="s">
        <v>1022</v>
      </c>
      <c r="H244" s="158">
        <v>556.79999999999995</v>
      </c>
      <c r="L244" s="155"/>
      <c r="M244" s="159"/>
      <c r="N244" s="160"/>
      <c r="O244" s="160"/>
      <c r="P244" s="160"/>
      <c r="Q244" s="160"/>
      <c r="R244" s="160"/>
      <c r="S244" s="160"/>
      <c r="T244" s="161"/>
      <c r="AT244" s="156" t="s">
        <v>143</v>
      </c>
      <c r="AU244" s="156" t="s">
        <v>85</v>
      </c>
      <c r="AV244" s="13" t="s">
        <v>85</v>
      </c>
      <c r="AW244" s="13" t="s">
        <v>29</v>
      </c>
      <c r="AX244" s="13" t="s">
        <v>83</v>
      </c>
      <c r="AY244" s="156" t="s">
        <v>133</v>
      </c>
    </row>
    <row r="245" spans="1:65" s="2" customFormat="1" ht="21.75" customHeight="1">
      <c r="A245" s="30"/>
      <c r="B245" s="135"/>
      <c r="C245" s="189" t="s">
        <v>456</v>
      </c>
      <c r="D245" s="189" t="s">
        <v>435</v>
      </c>
      <c r="E245" s="190" t="s">
        <v>865</v>
      </c>
      <c r="F245" s="191" t="s">
        <v>866</v>
      </c>
      <c r="G245" s="192" t="s">
        <v>180</v>
      </c>
      <c r="H245" s="193">
        <v>12.76</v>
      </c>
      <c r="I245" s="203"/>
      <c r="J245" s="194">
        <f>ROUND(I245*H245,2)</f>
        <v>0</v>
      </c>
      <c r="K245" s="191" t="s">
        <v>181</v>
      </c>
      <c r="L245" s="195"/>
      <c r="M245" s="196" t="s">
        <v>1</v>
      </c>
      <c r="N245" s="197" t="s">
        <v>40</v>
      </c>
      <c r="O245" s="144">
        <v>0</v>
      </c>
      <c r="P245" s="144">
        <f>O245*H245</f>
        <v>0</v>
      </c>
      <c r="Q245" s="144">
        <v>3.2000000000000001E-2</v>
      </c>
      <c r="R245" s="144">
        <f>Q245*H245</f>
        <v>0.40832000000000002</v>
      </c>
      <c r="S245" s="144">
        <v>0</v>
      </c>
      <c r="T245" s="145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6" t="s">
        <v>422</v>
      </c>
      <c r="AT245" s="146" t="s">
        <v>435</v>
      </c>
      <c r="AU245" s="146" t="s">
        <v>85</v>
      </c>
      <c r="AY245" s="18" t="s">
        <v>133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8" t="s">
        <v>83</v>
      </c>
      <c r="BK245" s="147">
        <f>ROUND(I245*H245,2)</f>
        <v>0</v>
      </c>
      <c r="BL245" s="18" t="s">
        <v>269</v>
      </c>
      <c r="BM245" s="146" t="s">
        <v>1023</v>
      </c>
    </row>
    <row r="246" spans="1:65" s="2" customFormat="1" ht="16.5" customHeight="1">
      <c r="A246" s="30"/>
      <c r="B246" s="135"/>
      <c r="C246" s="136" t="s">
        <v>460</v>
      </c>
      <c r="D246" s="136" t="s">
        <v>134</v>
      </c>
      <c r="E246" s="137" t="s">
        <v>868</v>
      </c>
      <c r="F246" s="138" t="s">
        <v>869</v>
      </c>
      <c r="G246" s="139" t="s">
        <v>180</v>
      </c>
      <c r="H246" s="140">
        <v>11.6</v>
      </c>
      <c r="I246" s="202"/>
      <c r="J246" s="141">
        <f>ROUND(I246*H246,2)</f>
        <v>0</v>
      </c>
      <c r="K246" s="138" t="s">
        <v>181</v>
      </c>
      <c r="L246" s="31"/>
      <c r="M246" s="142" t="s">
        <v>1</v>
      </c>
      <c r="N246" s="143" t="s">
        <v>40</v>
      </c>
      <c r="O246" s="144">
        <v>0.92500000000000004</v>
      </c>
      <c r="P246" s="144">
        <f>O246*H246</f>
        <v>10.73</v>
      </c>
      <c r="Q246" s="144">
        <v>0</v>
      </c>
      <c r="R246" s="144">
        <f>Q246*H246</f>
        <v>0</v>
      </c>
      <c r="S246" s="144">
        <v>0.02</v>
      </c>
      <c r="T246" s="145">
        <f>S246*H246</f>
        <v>0.23199999999999998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6" t="s">
        <v>269</v>
      </c>
      <c r="AT246" s="146" t="s">
        <v>134</v>
      </c>
      <c r="AU246" s="146" t="s">
        <v>85</v>
      </c>
      <c r="AY246" s="18" t="s">
        <v>133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83</v>
      </c>
      <c r="BK246" s="147">
        <f>ROUND(I246*H246,2)</f>
        <v>0</v>
      </c>
      <c r="BL246" s="18" t="s">
        <v>269</v>
      </c>
      <c r="BM246" s="146" t="s">
        <v>1024</v>
      </c>
    </row>
    <row r="247" spans="1:65" s="12" customFormat="1">
      <c r="B247" s="148"/>
      <c r="D247" s="149" t="s">
        <v>143</v>
      </c>
      <c r="E247" s="150" t="s">
        <v>1</v>
      </c>
      <c r="F247" s="151" t="s">
        <v>871</v>
      </c>
      <c r="H247" s="150" t="s">
        <v>1</v>
      </c>
      <c r="L247" s="148"/>
      <c r="M247" s="152"/>
      <c r="N247" s="153"/>
      <c r="O247" s="153"/>
      <c r="P247" s="153"/>
      <c r="Q247" s="153"/>
      <c r="R247" s="153"/>
      <c r="S247" s="153"/>
      <c r="T247" s="154"/>
      <c r="AT247" s="150" t="s">
        <v>143</v>
      </c>
      <c r="AU247" s="150" t="s">
        <v>85</v>
      </c>
      <c r="AV247" s="12" t="s">
        <v>83</v>
      </c>
      <c r="AW247" s="12" t="s">
        <v>29</v>
      </c>
      <c r="AX247" s="12" t="s">
        <v>75</v>
      </c>
      <c r="AY247" s="150" t="s">
        <v>133</v>
      </c>
    </row>
    <row r="248" spans="1:65" s="13" customFormat="1">
      <c r="B248" s="155"/>
      <c r="D248" s="149" t="s">
        <v>143</v>
      </c>
      <c r="E248" s="156" t="s">
        <v>1</v>
      </c>
      <c r="F248" s="157" t="s">
        <v>1025</v>
      </c>
      <c r="H248" s="158">
        <v>11.6</v>
      </c>
      <c r="L248" s="155"/>
      <c r="M248" s="159"/>
      <c r="N248" s="160"/>
      <c r="O248" s="160"/>
      <c r="P248" s="160"/>
      <c r="Q248" s="160"/>
      <c r="R248" s="160"/>
      <c r="S248" s="160"/>
      <c r="T248" s="161"/>
      <c r="AT248" s="156" t="s">
        <v>143</v>
      </c>
      <c r="AU248" s="156" t="s">
        <v>85</v>
      </c>
      <c r="AV248" s="13" t="s">
        <v>85</v>
      </c>
      <c r="AW248" s="13" t="s">
        <v>29</v>
      </c>
      <c r="AX248" s="13" t="s">
        <v>83</v>
      </c>
      <c r="AY248" s="156" t="s">
        <v>133</v>
      </c>
    </row>
    <row r="249" spans="1:65" s="2" customFormat="1" ht="21.75" customHeight="1">
      <c r="A249" s="30"/>
      <c r="B249" s="135"/>
      <c r="C249" s="136" t="s">
        <v>464</v>
      </c>
      <c r="D249" s="136" t="s">
        <v>134</v>
      </c>
      <c r="E249" s="137" t="s">
        <v>457</v>
      </c>
      <c r="F249" s="138" t="s">
        <v>458</v>
      </c>
      <c r="G249" s="139" t="s">
        <v>267</v>
      </c>
      <c r="H249" s="140">
        <v>0.436</v>
      </c>
      <c r="I249" s="141"/>
      <c r="J249" s="141">
        <f>ROUND(I249*H249,2)</f>
        <v>0</v>
      </c>
      <c r="K249" s="138" t="s">
        <v>181</v>
      </c>
      <c r="L249" s="31"/>
      <c r="M249" s="142" t="s">
        <v>1</v>
      </c>
      <c r="N249" s="143" t="s">
        <v>40</v>
      </c>
      <c r="O249" s="144">
        <v>3.0059999999999998</v>
      </c>
      <c r="P249" s="144">
        <f>O249*H249</f>
        <v>1.310616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46" t="s">
        <v>269</v>
      </c>
      <c r="AT249" s="146" t="s">
        <v>134</v>
      </c>
      <c r="AU249" s="146" t="s">
        <v>85</v>
      </c>
      <c r="AY249" s="18" t="s">
        <v>133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8" t="s">
        <v>83</v>
      </c>
      <c r="BK249" s="147">
        <f>ROUND(I249*H249,2)</f>
        <v>0</v>
      </c>
      <c r="BL249" s="18" t="s">
        <v>269</v>
      </c>
      <c r="BM249" s="146" t="s">
        <v>1026</v>
      </c>
    </row>
    <row r="250" spans="1:65" s="11" customFormat="1" ht="22.9" customHeight="1">
      <c r="B250" s="125"/>
      <c r="D250" s="126" t="s">
        <v>74</v>
      </c>
      <c r="E250" s="176" t="s">
        <v>307</v>
      </c>
      <c r="F250" s="176" t="s">
        <v>308</v>
      </c>
      <c r="J250" s="177">
        <f>BK250</f>
        <v>0</v>
      </c>
      <c r="L250" s="125"/>
      <c r="M250" s="129"/>
      <c r="N250" s="130"/>
      <c r="O250" s="130"/>
      <c r="P250" s="131">
        <f>SUM(P251:P260)</f>
        <v>0.60450000000000004</v>
      </c>
      <c r="Q250" s="130"/>
      <c r="R250" s="131">
        <f>SUM(R251:R260)</f>
        <v>7.7499999999999999E-2</v>
      </c>
      <c r="S250" s="130"/>
      <c r="T250" s="132">
        <f>SUM(T251:T260)</f>
        <v>0</v>
      </c>
      <c r="AR250" s="126" t="s">
        <v>85</v>
      </c>
      <c r="AT250" s="133" t="s">
        <v>74</v>
      </c>
      <c r="AU250" s="133" t="s">
        <v>83</v>
      </c>
      <c r="AY250" s="126" t="s">
        <v>133</v>
      </c>
      <c r="BK250" s="134">
        <f>SUM(BK251:BK260)</f>
        <v>0</v>
      </c>
    </row>
    <row r="251" spans="1:65" s="2" customFormat="1" ht="21.75" customHeight="1">
      <c r="A251" s="30"/>
      <c r="B251" s="135"/>
      <c r="C251" s="136" t="s">
        <v>470</v>
      </c>
      <c r="D251" s="136" t="s">
        <v>134</v>
      </c>
      <c r="E251" s="137" t="s">
        <v>874</v>
      </c>
      <c r="F251" s="138" t="s">
        <v>875</v>
      </c>
      <c r="G251" s="139" t="s">
        <v>416</v>
      </c>
      <c r="H251" s="140">
        <v>4</v>
      </c>
      <c r="I251" s="202"/>
      <c r="J251" s="141">
        <f>ROUND(I251*H251,2)</f>
        <v>0</v>
      </c>
      <c r="K251" s="138" t="s">
        <v>1</v>
      </c>
      <c r="L251" s="31"/>
      <c r="M251" s="142" t="s">
        <v>1</v>
      </c>
      <c r="N251" s="143" t="s">
        <v>40</v>
      </c>
      <c r="O251" s="144">
        <v>0</v>
      </c>
      <c r="P251" s="144">
        <f>O251*H251</f>
        <v>0</v>
      </c>
      <c r="Q251" s="144">
        <v>0</v>
      </c>
      <c r="R251" s="144">
        <f>Q251*H251</f>
        <v>0</v>
      </c>
      <c r="S251" s="144">
        <v>0</v>
      </c>
      <c r="T251" s="145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6" t="s">
        <v>269</v>
      </c>
      <c r="AT251" s="146" t="s">
        <v>134</v>
      </c>
      <c r="AU251" s="146" t="s">
        <v>85</v>
      </c>
      <c r="AY251" s="18" t="s">
        <v>133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8" t="s">
        <v>83</v>
      </c>
      <c r="BK251" s="147">
        <f>ROUND(I251*H251,2)</f>
        <v>0</v>
      </c>
      <c r="BL251" s="18" t="s">
        <v>269</v>
      </c>
      <c r="BM251" s="146" t="s">
        <v>1027</v>
      </c>
    </row>
    <row r="252" spans="1:65" s="2" customFormat="1" ht="16.5" customHeight="1">
      <c r="A252" s="30"/>
      <c r="B252" s="135"/>
      <c r="C252" s="136" t="s">
        <v>474</v>
      </c>
      <c r="D252" s="136" t="s">
        <v>134</v>
      </c>
      <c r="E252" s="137" t="s">
        <v>877</v>
      </c>
      <c r="F252" s="138" t="s">
        <v>878</v>
      </c>
      <c r="G252" s="139" t="s">
        <v>180</v>
      </c>
      <c r="H252" s="140">
        <v>15.5</v>
      </c>
      <c r="I252" s="202"/>
      <c r="J252" s="141">
        <f>ROUND(I252*H252,2)</f>
        <v>0</v>
      </c>
      <c r="K252" s="138" t="s">
        <v>1</v>
      </c>
      <c r="L252" s="31"/>
      <c r="M252" s="142" t="s">
        <v>1</v>
      </c>
      <c r="N252" s="143" t="s">
        <v>40</v>
      </c>
      <c r="O252" s="144">
        <v>3.9E-2</v>
      </c>
      <c r="P252" s="144">
        <f>O252*H252</f>
        <v>0.60450000000000004</v>
      </c>
      <c r="Q252" s="144">
        <v>5.0000000000000001E-3</v>
      </c>
      <c r="R252" s="144">
        <f>Q252*H252</f>
        <v>7.7499999999999999E-2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269</v>
      </c>
      <c r="AT252" s="146" t="s">
        <v>134</v>
      </c>
      <c r="AU252" s="146" t="s">
        <v>85</v>
      </c>
      <c r="AY252" s="18" t="s">
        <v>133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83</v>
      </c>
      <c r="BK252" s="147">
        <f>ROUND(I252*H252,2)</f>
        <v>0</v>
      </c>
      <c r="BL252" s="18" t="s">
        <v>269</v>
      </c>
      <c r="BM252" s="146" t="s">
        <v>1028</v>
      </c>
    </row>
    <row r="253" spans="1:65" s="12" customFormat="1" ht="22.5">
      <c r="B253" s="148"/>
      <c r="D253" s="149" t="s">
        <v>143</v>
      </c>
      <c r="E253" s="150" t="s">
        <v>1</v>
      </c>
      <c r="F253" s="151" t="s">
        <v>880</v>
      </c>
      <c r="H253" s="150" t="s">
        <v>1</v>
      </c>
      <c r="L253" s="148"/>
      <c r="M253" s="152"/>
      <c r="N253" s="153"/>
      <c r="O253" s="153"/>
      <c r="P253" s="153"/>
      <c r="Q253" s="153"/>
      <c r="R253" s="153"/>
      <c r="S253" s="153"/>
      <c r="T253" s="154"/>
      <c r="AT253" s="150" t="s">
        <v>143</v>
      </c>
      <c r="AU253" s="150" t="s">
        <v>85</v>
      </c>
      <c r="AV253" s="12" t="s">
        <v>83</v>
      </c>
      <c r="AW253" s="12" t="s">
        <v>29</v>
      </c>
      <c r="AX253" s="12" t="s">
        <v>75</v>
      </c>
      <c r="AY253" s="150" t="s">
        <v>133</v>
      </c>
    </row>
    <row r="254" spans="1:65" s="12" customFormat="1">
      <c r="B254" s="148"/>
      <c r="D254" s="149" t="s">
        <v>143</v>
      </c>
      <c r="E254" s="150" t="s">
        <v>1</v>
      </c>
      <c r="F254" s="151" t="s">
        <v>881</v>
      </c>
      <c r="H254" s="150" t="s">
        <v>1</v>
      </c>
      <c r="L254" s="148"/>
      <c r="M254" s="152"/>
      <c r="N254" s="153"/>
      <c r="O254" s="153"/>
      <c r="P254" s="153"/>
      <c r="Q254" s="153"/>
      <c r="R254" s="153"/>
      <c r="S254" s="153"/>
      <c r="T254" s="154"/>
      <c r="AT254" s="150" t="s">
        <v>143</v>
      </c>
      <c r="AU254" s="150" t="s">
        <v>85</v>
      </c>
      <c r="AV254" s="12" t="s">
        <v>83</v>
      </c>
      <c r="AW254" s="12" t="s">
        <v>29</v>
      </c>
      <c r="AX254" s="12" t="s">
        <v>75</v>
      </c>
      <c r="AY254" s="150" t="s">
        <v>133</v>
      </c>
    </row>
    <row r="255" spans="1:65" s="12" customFormat="1" ht="22.5">
      <c r="B255" s="148"/>
      <c r="D255" s="149" t="s">
        <v>143</v>
      </c>
      <c r="E255" s="150" t="s">
        <v>1</v>
      </c>
      <c r="F255" s="151" t="s">
        <v>882</v>
      </c>
      <c r="H255" s="150" t="s">
        <v>1</v>
      </c>
      <c r="L255" s="148"/>
      <c r="M255" s="152"/>
      <c r="N255" s="153"/>
      <c r="O255" s="153"/>
      <c r="P255" s="153"/>
      <c r="Q255" s="153"/>
      <c r="R255" s="153"/>
      <c r="S255" s="153"/>
      <c r="T255" s="154"/>
      <c r="AT255" s="150" t="s">
        <v>143</v>
      </c>
      <c r="AU255" s="150" t="s">
        <v>85</v>
      </c>
      <c r="AV255" s="12" t="s">
        <v>83</v>
      </c>
      <c r="AW255" s="12" t="s">
        <v>29</v>
      </c>
      <c r="AX255" s="12" t="s">
        <v>75</v>
      </c>
      <c r="AY255" s="150" t="s">
        <v>133</v>
      </c>
    </row>
    <row r="256" spans="1:65" s="12" customFormat="1">
      <c r="B256" s="148"/>
      <c r="D256" s="149" t="s">
        <v>143</v>
      </c>
      <c r="E256" s="150" t="s">
        <v>1</v>
      </c>
      <c r="F256" s="151" t="s">
        <v>883</v>
      </c>
      <c r="H256" s="150" t="s">
        <v>1</v>
      </c>
      <c r="L256" s="148"/>
      <c r="M256" s="152"/>
      <c r="N256" s="153"/>
      <c r="O256" s="153"/>
      <c r="P256" s="153"/>
      <c r="Q256" s="153"/>
      <c r="R256" s="153"/>
      <c r="S256" s="153"/>
      <c r="T256" s="154"/>
      <c r="AT256" s="150" t="s">
        <v>143</v>
      </c>
      <c r="AU256" s="150" t="s">
        <v>85</v>
      </c>
      <c r="AV256" s="12" t="s">
        <v>83</v>
      </c>
      <c r="AW256" s="12" t="s">
        <v>29</v>
      </c>
      <c r="AX256" s="12" t="s">
        <v>75</v>
      </c>
      <c r="AY256" s="150" t="s">
        <v>133</v>
      </c>
    </row>
    <row r="257" spans="1:65" s="12" customFormat="1">
      <c r="B257" s="148"/>
      <c r="D257" s="149" t="s">
        <v>143</v>
      </c>
      <c r="E257" s="150" t="s">
        <v>1</v>
      </c>
      <c r="F257" s="151" t="s">
        <v>884</v>
      </c>
      <c r="H257" s="150" t="s">
        <v>1</v>
      </c>
      <c r="L257" s="148"/>
      <c r="M257" s="152"/>
      <c r="N257" s="153"/>
      <c r="O257" s="153"/>
      <c r="P257" s="153"/>
      <c r="Q257" s="153"/>
      <c r="R257" s="153"/>
      <c r="S257" s="153"/>
      <c r="T257" s="154"/>
      <c r="AT257" s="150" t="s">
        <v>143</v>
      </c>
      <c r="AU257" s="150" t="s">
        <v>85</v>
      </c>
      <c r="AV257" s="12" t="s">
        <v>83</v>
      </c>
      <c r="AW257" s="12" t="s">
        <v>29</v>
      </c>
      <c r="AX257" s="12" t="s">
        <v>75</v>
      </c>
      <c r="AY257" s="150" t="s">
        <v>133</v>
      </c>
    </row>
    <row r="258" spans="1:65" s="12" customFormat="1">
      <c r="B258" s="148"/>
      <c r="D258" s="149" t="s">
        <v>143</v>
      </c>
      <c r="E258" s="150" t="s">
        <v>1</v>
      </c>
      <c r="F258" s="151" t="s">
        <v>885</v>
      </c>
      <c r="H258" s="150" t="s">
        <v>1</v>
      </c>
      <c r="L258" s="148"/>
      <c r="M258" s="152"/>
      <c r="N258" s="153"/>
      <c r="O258" s="153"/>
      <c r="P258" s="153"/>
      <c r="Q258" s="153"/>
      <c r="R258" s="153"/>
      <c r="S258" s="153"/>
      <c r="T258" s="154"/>
      <c r="AT258" s="150" t="s">
        <v>143</v>
      </c>
      <c r="AU258" s="150" t="s">
        <v>85</v>
      </c>
      <c r="AV258" s="12" t="s">
        <v>83</v>
      </c>
      <c r="AW258" s="12" t="s">
        <v>29</v>
      </c>
      <c r="AX258" s="12" t="s">
        <v>75</v>
      </c>
      <c r="AY258" s="150" t="s">
        <v>133</v>
      </c>
    </row>
    <row r="259" spans="1:65" s="13" customFormat="1">
      <c r="B259" s="155"/>
      <c r="D259" s="149" t="s">
        <v>143</v>
      </c>
      <c r="E259" s="156" t="s">
        <v>1</v>
      </c>
      <c r="F259" s="157" t="s">
        <v>1029</v>
      </c>
      <c r="H259" s="158">
        <v>15.5</v>
      </c>
      <c r="L259" s="155"/>
      <c r="M259" s="159"/>
      <c r="N259" s="160"/>
      <c r="O259" s="160"/>
      <c r="P259" s="160"/>
      <c r="Q259" s="160"/>
      <c r="R259" s="160"/>
      <c r="S259" s="160"/>
      <c r="T259" s="161"/>
      <c r="AT259" s="156" t="s">
        <v>143</v>
      </c>
      <c r="AU259" s="156" t="s">
        <v>85</v>
      </c>
      <c r="AV259" s="13" t="s">
        <v>85</v>
      </c>
      <c r="AW259" s="13" t="s">
        <v>29</v>
      </c>
      <c r="AX259" s="13" t="s">
        <v>75</v>
      </c>
      <c r="AY259" s="156" t="s">
        <v>133</v>
      </c>
    </row>
    <row r="260" spans="1:65" s="14" customFormat="1">
      <c r="B260" s="162"/>
      <c r="D260" s="149" t="s">
        <v>143</v>
      </c>
      <c r="E260" s="163" t="s">
        <v>1</v>
      </c>
      <c r="F260" s="164" t="s">
        <v>150</v>
      </c>
      <c r="H260" s="165">
        <v>15.5</v>
      </c>
      <c r="L260" s="162"/>
      <c r="M260" s="166"/>
      <c r="N260" s="167"/>
      <c r="O260" s="167"/>
      <c r="P260" s="167"/>
      <c r="Q260" s="167"/>
      <c r="R260" s="167"/>
      <c r="S260" s="167"/>
      <c r="T260" s="168"/>
      <c r="AT260" s="163" t="s">
        <v>143</v>
      </c>
      <c r="AU260" s="163" t="s">
        <v>85</v>
      </c>
      <c r="AV260" s="14" t="s">
        <v>138</v>
      </c>
      <c r="AW260" s="14" t="s">
        <v>29</v>
      </c>
      <c r="AX260" s="14" t="s">
        <v>83</v>
      </c>
      <c r="AY260" s="163" t="s">
        <v>133</v>
      </c>
    </row>
    <row r="261" spans="1:65" s="14" customFormat="1" ht="35.1" customHeight="1">
      <c r="B261" s="162"/>
      <c r="D261" s="149"/>
      <c r="E261" s="163"/>
      <c r="F261" s="218" t="s">
        <v>1035</v>
      </c>
      <c r="H261" s="165"/>
      <c r="L261" s="162"/>
      <c r="M261" s="166"/>
      <c r="N261" s="167"/>
      <c r="O261" s="167"/>
      <c r="P261" s="167"/>
      <c r="Q261" s="167"/>
      <c r="R261" s="167"/>
      <c r="S261" s="167"/>
      <c r="T261" s="168"/>
      <c r="V261" s="208"/>
      <c r="AT261" s="163"/>
      <c r="AU261" s="163"/>
      <c r="AY261" s="163"/>
    </row>
    <row r="262" spans="1:65" s="14" customFormat="1" ht="35.1" customHeight="1">
      <c r="B262" s="162"/>
      <c r="D262" s="149"/>
      <c r="E262" s="163"/>
      <c r="F262" s="218" t="s">
        <v>1036</v>
      </c>
      <c r="H262" s="165"/>
      <c r="L262" s="162"/>
      <c r="M262" s="166"/>
      <c r="N262" s="167"/>
      <c r="O262" s="167"/>
      <c r="P262" s="167"/>
      <c r="Q262" s="167"/>
      <c r="R262" s="167"/>
      <c r="S262" s="167"/>
      <c r="T262" s="168"/>
      <c r="V262" s="208"/>
      <c r="AT262" s="163"/>
      <c r="AU262" s="163"/>
      <c r="AY262" s="163"/>
    </row>
    <row r="263" spans="1:65" s="14" customFormat="1" ht="35.1" customHeight="1">
      <c r="B263" s="162"/>
      <c r="D263" s="149"/>
      <c r="E263" s="163"/>
      <c r="F263" s="218" t="s">
        <v>1037</v>
      </c>
      <c r="H263" s="165"/>
      <c r="L263" s="162"/>
      <c r="M263" s="166"/>
      <c r="N263" s="167"/>
      <c r="O263" s="167"/>
      <c r="P263" s="167"/>
      <c r="Q263" s="167"/>
      <c r="R263" s="167"/>
      <c r="S263" s="167"/>
      <c r="T263" s="168"/>
      <c r="V263" s="208"/>
      <c r="AT263" s="163"/>
      <c r="AU263" s="163"/>
      <c r="AY263" s="163"/>
    </row>
    <row r="264" spans="1:65" s="11" customFormat="1" ht="22.9" customHeight="1">
      <c r="B264" s="125"/>
      <c r="D264" s="126" t="s">
        <v>74</v>
      </c>
      <c r="E264" s="176" t="s">
        <v>887</v>
      </c>
      <c r="F264" s="176" t="s">
        <v>888</v>
      </c>
      <c r="J264" s="177">
        <f>BK264</f>
        <v>0</v>
      </c>
      <c r="L264" s="125"/>
      <c r="M264" s="129"/>
      <c r="N264" s="130"/>
      <c r="O264" s="130"/>
      <c r="P264" s="131">
        <f>SUM(P265:P275)</f>
        <v>0</v>
      </c>
      <c r="Q264" s="130"/>
      <c r="R264" s="131">
        <f>SUM(R265:R275)</f>
        <v>0</v>
      </c>
      <c r="S264" s="130"/>
      <c r="T264" s="132">
        <f>SUM(T265:T275)</f>
        <v>0</v>
      </c>
      <c r="V264" s="221"/>
      <c r="AR264" s="126" t="s">
        <v>85</v>
      </c>
      <c r="AT264" s="133" t="s">
        <v>74</v>
      </c>
      <c r="AU264" s="133" t="s">
        <v>83</v>
      </c>
      <c r="AY264" s="126" t="s">
        <v>133</v>
      </c>
      <c r="BK264" s="134">
        <f>SUM(BK265:BK275)</f>
        <v>0</v>
      </c>
    </row>
    <row r="265" spans="1:65" s="2" customFormat="1" ht="21.75" customHeight="1">
      <c r="A265" s="30"/>
      <c r="B265" s="135"/>
      <c r="C265" s="136" t="s">
        <v>480</v>
      </c>
      <c r="D265" s="136" t="s">
        <v>134</v>
      </c>
      <c r="E265" s="137" t="s">
        <v>889</v>
      </c>
      <c r="F265" s="138" t="s">
        <v>890</v>
      </c>
      <c r="G265" s="139" t="s">
        <v>180</v>
      </c>
      <c r="H265" s="140">
        <v>45</v>
      </c>
      <c r="I265" s="202"/>
      <c r="J265" s="141">
        <f>ROUND(I265*H265,2)</f>
        <v>0</v>
      </c>
      <c r="K265" s="138" t="s">
        <v>1</v>
      </c>
      <c r="L265" s="31"/>
      <c r="M265" s="142" t="s">
        <v>1</v>
      </c>
      <c r="N265" s="143" t="s">
        <v>40</v>
      </c>
      <c r="O265" s="144">
        <v>0</v>
      </c>
      <c r="P265" s="144">
        <f>O265*H265</f>
        <v>0</v>
      </c>
      <c r="Q265" s="144">
        <v>0</v>
      </c>
      <c r="R265" s="144">
        <f>Q265*H265</f>
        <v>0</v>
      </c>
      <c r="S265" s="144">
        <v>0</v>
      </c>
      <c r="T265" s="145">
        <f>S265*H265</f>
        <v>0</v>
      </c>
      <c r="U265" s="30"/>
      <c r="V265" s="204"/>
      <c r="W265" s="30"/>
      <c r="X265" s="30"/>
      <c r="Y265" s="30"/>
      <c r="Z265" s="30"/>
      <c r="AA265" s="30"/>
      <c r="AB265" s="30"/>
      <c r="AC265" s="30"/>
      <c r="AD265" s="30"/>
      <c r="AE265" s="30"/>
      <c r="AR265" s="146" t="s">
        <v>269</v>
      </c>
      <c r="AT265" s="146" t="s">
        <v>134</v>
      </c>
      <c r="AU265" s="146" t="s">
        <v>85</v>
      </c>
      <c r="AY265" s="18" t="s">
        <v>133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8" t="s">
        <v>83</v>
      </c>
      <c r="BK265" s="147">
        <f>ROUND(I265*H265,2)</f>
        <v>0</v>
      </c>
      <c r="BL265" s="18" t="s">
        <v>269</v>
      </c>
      <c r="BM265" s="146" t="s">
        <v>1030</v>
      </c>
    </row>
    <row r="266" spans="1:65" s="12" customFormat="1">
      <c r="B266" s="148"/>
      <c r="D266" s="149" t="s">
        <v>143</v>
      </c>
      <c r="E266" s="150" t="s">
        <v>1</v>
      </c>
      <c r="F266" s="151" t="s">
        <v>1031</v>
      </c>
      <c r="H266" s="150" t="s">
        <v>1</v>
      </c>
      <c r="L266" s="148"/>
      <c r="M266" s="152"/>
      <c r="N266" s="153"/>
      <c r="O266" s="153"/>
      <c r="P266" s="153"/>
      <c r="Q266" s="153"/>
      <c r="R266" s="153"/>
      <c r="S266" s="153"/>
      <c r="T266" s="154"/>
      <c r="V266" s="205"/>
      <c r="AT266" s="150" t="s">
        <v>143</v>
      </c>
      <c r="AU266" s="150" t="s">
        <v>85</v>
      </c>
      <c r="AV266" s="12" t="s">
        <v>83</v>
      </c>
      <c r="AW266" s="12" t="s">
        <v>29</v>
      </c>
      <c r="AX266" s="12" t="s">
        <v>75</v>
      </c>
      <c r="AY266" s="150" t="s">
        <v>133</v>
      </c>
    </row>
    <row r="267" spans="1:65" s="13" customFormat="1">
      <c r="B267" s="155"/>
      <c r="D267" s="149" t="s">
        <v>143</v>
      </c>
      <c r="E267" s="156" t="s">
        <v>1</v>
      </c>
      <c r="F267" s="157" t="s">
        <v>487</v>
      </c>
      <c r="H267" s="158">
        <v>45</v>
      </c>
      <c r="L267" s="155"/>
      <c r="M267" s="159"/>
      <c r="N267" s="160"/>
      <c r="O267" s="160"/>
      <c r="P267" s="160"/>
      <c r="Q267" s="160"/>
      <c r="R267" s="160"/>
      <c r="S267" s="160"/>
      <c r="T267" s="161"/>
      <c r="V267" s="222"/>
      <c r="AT267" s="156" t="s">
        <v>143</v>
      </c>
      <c r="AU267" s="156" t="s">
        <v>85</v>
      </c>
      <c r="AV267" s="13" t="s">
        <v>85</v>
      </c>
      <c r="AW267" s="13" t="s">
        <v>29</v>
      </c>
      <c r="AX267" s="13" t="s">
        <v>75</v>
      </c>
      <c r="AY267" s="156" t="s">
        <v>133</v>
      </c>
    </row>
    <row r="268" spans="1:65" s="14" customFormat="1">
      <c r="B268" s="162"/>
      <c r="D268" s="149" t="s">
        <v>143</v>
      </c>
      <c r="E268" s="163" t="s">
        <v>1</v>
      </c>
      <c r="F268" s="164" t="s">
        <v>150</v>
      </c>
      <c r="H268" s="165">
        <v>45</v>
      </c>
      <c r="L268" s="162"/>
      <c r="M268" s="166"/>
      <c r="N268" s="167"/>
      <c r="O268" s="167"/>
      <c r="P268" s="167"/>
      <c r="Q268" s="167"/>
      <c r="R268" s="167"/>
      <c r="S268" s="167"/>
      <c r="T268" s="168"/>
      <c r="V268" s="208"/>
      <c r="AT268" s="163" t="s">
        <v>143</v>
      </c>
      <c r="AU268" s="163" t="s">
        <v>85</v>
      </c>
      <c r="AV268" s="14" t="s">
        <v>138</v>
      </c>
      <c r="AW268" s="14" t="s">
        <v>29</v>
      </c>
      <c r="AX268" s="14" t="s">
        <v>83</v>
      </c>
      <c r="AY268" s="163" t="s">
        <v>133</v>
      </c>
    </row>
    <row r="269" spans="1:65" s="14" customFormat="1" ht="35.1" customHeight="1">
      <c r="B269" s="162"/>
      <c r="D269" s="149"/>
      <c r="E269" s="163"/>
      <c r="F269" s="218" t="s">
        <v>1035</v>
      </c>
      <c r="H269" s="165"/>
      <c r="L269" s="162"/>
      <c r="M269" s="166"/>
      <c r="N269" s="167"/>
      <c r="O269" s="167"/>
      <c r="P269" s="167"/>
      <c r="Q269" s="167"/>
      <c r="R269" s="167"/>
      <c r="S269" s="167"/>
      <c r="T269" s="168"/>
      <c r="V269" s="208"/>
      <c r="AT269" s="163"/>
      <c r="AU269" s="163"/>
      <c r="AY269" s="163"/>
    </row>
    <row r="270" spans="1:65" s="14" customFormat="1" ht="35.1" customHeight="1">
      <c r="B270" s="162"/>
      <c r="D270" s="149"/>
      <c r="E270" s="163"/>
      <c r="F270" s="218" t="s">
        <v>1036</v>
      </c>
      <c r="H270" s="165"/>
      <c r="L270" s="162"/>
      <c r="M270" s="166"/>
      <c r="N270" s="167"/>
      <c r="O270" s="167"/>
      <c r="P270" s="167"/>
      <c r="Q270" s="167"/>
      <c r="R270" s="167"/>
      <c r="S270" s="167"/>
      <c r="T270" s="168"/>
      <c r="V270" s="208"/>
      <c r="AT270" s="163"/>
      <c r="AU270" s="163"/>
      <c r="AY270" s="163"/>
    </row>
    <row r="271" spans="1:65" s="14" customFormat="1" ht="35.1" customHeight="1">
      <c r="B271" s="162"/>
      <c r="D271" s="149"/>
      <c r="E271" s="163"/>
      <c r="F271" s="218" t="s">
        <v>1037</v>
      </c>
      <c r="H271" s="165"/>
      <c r="L271" s="162"/>
      <c r="M271" s="166"/>
      <c r="N271" s="167"/>
      <c r="O271" s="167"/>
      <c r="P271" s="167"/>
      <c r="Q271" s="167"/>
      <c r="R271" s="167"/>
      <c r="S271" s="167"/>
      <c r="T271" s="168"/>
      <c r="V271" s="208"/>
      <c r="AT271" s="163"/>
      <c r="AU271" s="163"/>
      <c r="AY271" s="163"/>
    </row>
    <row r="272" spans="1:65" s="2" customFormat="1" ht="16.5" customHeight="1">
      <c r="A272" s="30"/>
      <c r="B272" s="135"/>
      <c r="C272" s="136" t="s">
        <v>487</v>
      </c>
      <c r="D272" s="136" t="s">
        <v>134</v>
      </c>
      <c r="E272" s="137" t="s">
        <v>894</v>
      </c>
      <c r="F272" s="138" t="s">
        <v>895</v>
      </c>
      <c r="G272" s="139" t="s">
        <v>180</v>
      </c>
      <c r="H272" s="140">
        <v>9</v>
      </c>
      <c r="I272" s="202"/>
      <c r="J272" s="141">
        <f>ROUND(I272*H272,2)</f>
        <v>0</v>
      </c>
      <c r="K272" s="138" t="s">
        <v>1</v>
      </c>
      <c r="L272" s="31"/>
      <c r="M272" s="142" t="s">
        <v>1</v>
      </c>
      <c r="N272" s="143" t="s">
        <v>40</v>
      </c>
      <c r="O272" s="144">
        <v>0</v>
      </c>
      <c r="P272" s="144">
        <f>O272*H272</f>
        <v>0</v>
      </c>
      <c r="Q272" s="144">
        <v>0</v>
      </c>
      <c r="R272" s="144">
        <f>Q272*H272</f>
        <v>0</v>
      </c>
      <c r="S272" s="144">
        <v>0</v>
      </c>
      <c r="T272" s="145">
        <f>S272*H272</f>
        <v>0</v>
      </c>
      <c r="U272" s="30"/>
      <c r="V272" s="204"/>
      <c r="W272" s="30"/>
      <c r="X272" s="30"/>
      <c r="Y272" s="30"/>
      <c r="Z272" s="30"/>
      <c r="AA272" s="30"/>
      <c r="AB272" s="30"/>
      <c r="AC272" s="30"/>
      <c r="AD272" s="30"/>
      <c r="AE272" s="30"/>
      <c r="AR272" s="146" t="s">
        <v>269</v>
      </c>
      <c r="AT272" s="146" t="s">
        <v>134</v>
      </c>
      <c r="AU272" s="146" t="s">
        <v>85</v>
      </c>
      <c r="AY272" s="18" t="s">
        <v>133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8" t="s">
        <v>83</v>
      </c>
      <c r="BK272" s="147">
        <f>ROUND(I272*H272,2)</f>
        <v>0</v>
      </c>
      <c r="BL272" s="18" t="s">
        <v>269</v>
      </c>
      <c r="BM272" s="146" t="s">
        <v>1032</v>
      </c>
    </row>
    <row r="273" spans="1:65" s="12" customFormat="1">
      <c r="B273" s="148"/>
      <c r="D273" s="149" t="s">
        <v>143</v>
      </c>
      <c r="E273" s="150" t="s">
        <v>1</v>
      </c>
      <c r="F273" s="151" t="s">
        <v>897</v>
      </c>
      <c r="H273" s="150" t="s">
        <v>1</v>
      </c>
      <c r="L273" s="148"/>
      <c r="M273" s="152"/>
      <c r="N273" s="153"/>
      <c r="O273" s="153"/>
      <c r="P273" s="153"/>
      <c r="Q273" s="153"/>
      <c r="R273" s="153"/>
      <c r="S273" s="153"/>
      <c r="T273" s="154"/>
      <c r="V273" s="205"/>
      <c r="AT273" s="150" t="s">
        <v>143</v>
      </c>
      <c r="AU273" s="150" t="s">
        <v>85</v>
      </c>
      <c r="AV273" s="12" t="s">
        <v>83</v>
      </c>
      <c r="AW273" s="12" t="s">
        <v>29</v>
      </c>
      <c r="AX273" s="12" t="s">
        <v>75</v>
      </c>
      <c r="AY273" s="150" t="s">
        <v>133</v>
      </c>
    </row>
    <row r="274" spans="1:65" s="13" customFormat="1">
      <c r="B274" s="155"/>
      <c r="D274" s="149" t="s">
        <v>143</v>
      </c>
      <c r="E274" s="156" t="s">
        <v>1</v>
      </c>
      <c r="F274" s="157" t="s">
        <v>1033</v>
      </c>
      <c r="H274" s="158">
        <v>9</v>
      </c>
      <c r="L274" s="155"/>
      <c r="M274" s="159"/>
      <c r="N274" s="160"/>
      <c r="O274" s="160"/>
      <c r="P274" s="160"/>
      <c r="Q274" s="160"/>
      <c r="R274" s="160"/>
      <c r="S274" s="160"/>
      <c r="T274" s="161"/>
      <c r="V274" s="222"/>
      <c r="AT274" s="156" t="s">
        <v>143</v>
      </c>
      <c r="AU274" s="156" t="s">
        <v>85</v>
      </c>
      <c r="AV274" s="13" t="s">
        <v>85</v>
      </c>
      <c r="AW274" s="13" t="s">
        <v>29</v>
      </c>
      <c r="AX274" s="13" t="s">
        <v>83</v>
      </c>
      <c r="AY274" s="156" t="s">
        <v>133</v>
      </c>
    </row>
    <row r="275" spans="1:65" s="2" customFormat="1" ht="21.75" customHeight="1">
      <c r="A275" s="30"/>
      <c r="B275" s="135"/>
      <c r="C275" s="136" t="s">
        <v>489</v>
      </c>
      <c r="D275" s="136" t="s">
        <v>134</v>
      </c>
      <c r="E275" s="137" t="s">
        <v>899</v>
      </c>
      <c r="F275" s="138" t="s">
        <v>900</v>
      </c>
      <c r="G275" s="139" t="s">
        <v>180</v>
      </c>
      <c r="H275" s="140">
        <v>45</v>
      </c>
      <c r="I275" s="202"/>
      <c r="J275" s="141">
        <f>ROUND(I275*H275,2)</f>
        <v>0</v>
      </c>
      <c r="K275" s="138" t="s">
        <v>1</v>
      </c>
      <c r="L275" s="31"/>
      <c r="M275" s="178" t="s">
        <v>1</v>
      </c>
      <c r="N275" s="179" t="s">
        <v>40</v>
      </c>
      <c r="O275" s="180">
        <v>0</v>
      </c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U275" s="30"/>
      <c r="V275" s="204"/>
      <c r="W275" s="30"/>
      <c r="X275" s="30"/>
      <c r="Y275" s="30"/>
      <c r="Z275" s="30"/>
      <c r="AA275" s="30"/>
      <c r="AB275" s="30"/>
      <c r="AC275" s="30"/>
      <c r="AD275" s="30"/>
      <c r="AE275" s="30"/>
      <c r="AR275" s="146" t="s">
        <v>269</v>
      </c>
      <c r="AT275" s="146" t="s">
        <v>134</v>
      </c>
      <c r="AU275" s="146" t="s">
        <v>85</v>
      </c>
      <c r="AY275" s="18" t="s">
        <v>133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8" t="s">
        <v>83</v>
      </c>
      <c r="BK275" s="147">
        <f>ROUND(I275*H275,2)</f>
        <v>0</v>
      </c>
      <c r="BL275" s="18" t="s">
        <v>269</v>
      </c>
      <c r="BM275" s="146" t="s">
        <v>1034</v>
      </c>
    </row>
    <row r="276" spans="1:65" s="2" customFormat="1" ht="35.1" customHeight="1">
      <c r="A276" s="30"/>
      <c r="B276" s="135"/>
      <c r="C276" s="209"/>
      <c r="D276" s="209"/>
      <c r="E276" s="210"/>
      <c r="F276" s="218" t="s">
        <v>1035</v>
      </c>
      <c r="G276" s="212"/>
      <c r="H276" s="213"/>
      <c r="I276" s="216"/>
      <c r="J276" s="214"/>
      <c r="K276" s="211"/>
      <c r="L276" s="31"/>
      <c r="M276" s="215"/>
      <c r="N276" s="143"/>
      <c r="O276" s="144"/>
      <c r="P276" s="144"/>
      <c r="Q276" s="144"/>
      <c r="R276" s="144"/>
      <c r="S276" s="144"/>
      <c r="T276" s="144"/>
      <c r="U276" s="30"/>
      <c r="V276" s="204"/>
      <c r="W276" s="30"/>
      <c r="X276" s="30"/>
      <c r="Y276" s="30"/>
      <c r="Z276" s="30"/>
      <c r="AA276" s="30"/>
      <c r="AB276" s="30"/>
      <c r="AC276" s="30"/>
      <c r="AD276" s="30"/>
      <c r="AE276" s="30"/>
      <c r="AR276" s="146"/>
      <c r="AT276" s="146"/>
      <c r="AU276" s="146"/>
      <c r="AY276" s="18"/>
      <c r="BE276" s="147"/>
      <c r="BF276" s="147"/>
      <c r="BG276" s="147"/>
      <c r="BH276" s="147"/>
      <c r="BI276" s="147"/>
      <c r="BJ276" s="18"/>
      <c r="BK276" s="147"/>
      <c r="BL276" s="18"/>
      <c r="BM276" s="146"/>
    </row>
    <row r="277" spans="1:65" s="2" customFormat="1" ht="35.1" customHeight="1">
      <c r="A277" s="30"/>
      <c r="B277" s="135"/>
      <c r="C277" s="209"/>
      <c r="D277" s="209"/>
      <c r="E277" s="210"/>
      <c r="F277" s="218" t="s">
        <v>1036</v>
      </c>
      <c r="G277" s="212"/>
      <c r="H277" s="213"/>
      <c r="I277" s="216"/>
      <c r="J277" s="214"/>
      <c r="K277" s="211"/>
      <c r="L277" s="31"/>
      <c r="M277" s="215"/>
      <c r="N277" s="143"/>
      <c r="O277" s="144"/>
      <c r="P277" s="144"/>
      <c r="Q277" s="144"/>
      <c r="R277" s="144"/>
      <c r="S277" s="144"/>
      <c r="T277" s="144"/>
      <c r="U277" s="30"/>
      <c r="V277" s="208"/>
      <c r="W277" s="30"/>
      <c r="X277" s="30"/>
      <c r="Y277" s="30"/>
      <c r="Z277" s="30"/>
      <c r="AA277" s="30"/>
      <c r="AB277" s="30"/>
      <c r="AC277" s="30"/>
      <c r="AD277" s="30"/>
      <c r="AE277" s="30"/>
      <c r="AR277" s="146"/>
      <c r="AT277" s="146"/>
      <c r="AU277" s="146"/>
      <c r="AY277" s="18"/>
      <c r="BE277" s="147"/>
      <c r="BF277" s="147"/>
      <c r="BG277" s="147"/>
      <c r="BH277" s="147"/>
      <c r="BI277" s="147"/>
      <c r="BJ277" s="18"/>
      <c r="BK277" s="147"/>
      <c r="BL277" s="18"/>
      <c r="BM277" s="146"/>
    </row>
    <row r="278" spans="1:65" s="2" customFormat="1" ht="35.1" customHeight="1">
      <c r="A278" s="30"/>
      <c r="B278" s="135"/>
      <c r="C278" s="209"/>
      <c r="D278" s="209"/>
      <c r="E278" s="210"/>
      <c r="F278" s="218" t="s">
        <v>1037</v>
      </c>
      <c r="G278" s="212"/>
      <c r="H278" s="213"/>
      <c r="I278" s="216"/>
      <c r="J278" s="214"/>
      <c r="K278" s="211"/>
      <c r="L278" s="31"/>
      <c r="M278" s="215"/>
      <c r="N278" s="143"/>
      <c r="O278" s="144"/>
      <c r="P278" s="144"/>
      <c r="Q278" s="144"/>
      <c r="R278" s="144"/>
      <c r="S278" s="144"/>
      <c r="T278" s="144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46"/>
      <c r="AT278" s="146"/>
      <c r="AU278" s="146"/>
      <c r="AY278" s="18"/>
      <c r="BE278" s="147"/>
      <c r="BF278" s="147"/>
      <c r="BG278" s="147"/>
      <c r="BH278" s="147"/>
      <c r="BI278" s="147"/>
      <c r="BJ278" s="18"/>
      <c r="BK278" s="147"/>
      <c r="BL278" s="18"/>
      <c r="BM278" s="146"/>
    </row>
    <row r="279" spans="1:65" s="2" customFormat="1" ht="6.95" customHeight="1">
      <c r="A279" s="30"/>
      <c r="B279" s="45"/>
      <c r="C279" s="46"/>
      <c r="D279" s="46"/>
      <c r="E279" s="46"/>
      <c r="F279" s="46"/>
      <c r="G279" s="46"/>
      <c r="H279" s="46"/>
      <c r="I279" s="46"/>
      <c r="J279" s="46"/>
      <c r="K279" s="46"/>
      <c r="L279" s="31"/>
      <c r="M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</row>
  </sheetData>
  <autoFilter ref="C130:K275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8"/>
  <sheetViews>
    <sheetView showGridLines="0" topLeftCell="A110" workbookViewId="0">
      <selection activeCell="AA123" sqref="AA1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112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ROUND(J117,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ROUND((SUM(BE117:BE137)),  2)</f>
        <v>0</v>
      </c>
      <c r="G33" s="30"/>
      <c r="H33" s="30"/>
      <c r="I33" s="99">
        <v>0.21</v>
      </c>
      <c r="J33" s="98">
        <f>ROUND(((SUM(BE117:BE137))*I33),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ROUND((SUM(BF117:BF137)),  2)</f>
        <v>0</v>
      </c>
      <c r="G34" s="30"/>
      <c r="H34" s="30"/>
      <c r="I34" s="99">
        <v>0.15</v>
      </c>
      <c r="J34" s="98">
        <f>ROUND(((SUM(BF117:BF137))*I34),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ROUND((SUM(BG117:BG137)),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ROUND((SUM(BH117:BH137)),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ROUND((SUM(BI117:BI137)),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00 - Vedlejší a ostatní náklady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J117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118</v>
      </c>
      <c r="E97" s="113"/>
      <c r="F97" s="113"/>
      <c r="G97" s="113"/>
      <c r="H97" s="113"/>
      <c r="I97" s="113"/>
      <c r="J97" s="114">
        <f>J118</f>
        <v>0</v>
      </c>
      <c r="L97" s="111"/>
    </row>
    <row r="98" spans="1:31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22" t="s">
        <v>119</v>
      </c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7" t="s">
        <v>14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0"/>
      <c r="D107" s="30"/>
      <c r="E107" s="258" t="str">
        <f>E7</f>
        <v>Trilčův jez</v>
      </c>
      <c r="F107" s="259"/>
      <c r="G107" s="259"/>
      <c r="H107" s="259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7" t="s">
        <v>111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23" t="str">
        <f>E9</f>
        <v>SO 00 - Vedlejší a ostatní náklady</v>
      </c>
      <c r="F109" s="257"/>
      <c r="G109" s="257"/>
      <c r="H109" s="257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18</v>
      </c>
      <c r="D111" s="30"/>
      <c r="E111" s="30"/>
      <c r="F111" s="25" t="str">
        <f>F12</f>
        <v>České Budějovice</v>
      </c>
      <c r="G111" s="30"/>
      <c r="H111" s="30"/>
      <c r="I111" s="27" t="s">
        <v>20</v>
      </c>
      <c r="J111" s="53" t="str">
        <f>IF(J12="","",J12)</f>
        <v>24. 3. 2020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7" t="s">
        <v>22</v>
      </c>
      <c r="D113" s="30"/>
      <c r="E113" s="30"/>
      <c r="F113" s="25" t="str">
        <f>E15</f>
        <v xml:space="preserve"> </v>
      </c>
      <c r="G113" s="30"/>
      <c r="H113" s="30"/>
      <c r="I113" s="27" t="s">
        <v>27</v>
      </c>
      <c r="J113" s="28" t="str">
        <f>E21</f>
        <v>Ing. Filip Duda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25.7" customHeight="1">
      <c r="A114" s="30"/>
      <c r="B114" s="31"/>
      <c r="C114" s="27" t="s">
        <v>26</v>
      </c>
      <c r="D114" s="30"/>
      <c r="E114" s="30"/>
      <c r="F114" s="25" t="str">
        <f>IF(E18="","",E18)</f>
        <v xml:space="preserve"> </v>
      </c>
      <c r="G114" s="30"/>
      <c r="H114" s="30"/>
      <c r="I114" s="27" t="s">
        <v>30</v>
      </c>
      <c r="J114" s="28" t="str">
        <f>E24</f>
        <v>Filip Šimek www.rozp.cz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15"/>
      <c r="B116" s="116"/>
      <c r="C116" s="117" t="s">
        <v>120</v>
      </c>
      <c r="D116" s="118" t="s">
        <v>60</v>
      </c>
      <c r="E116" s="118" t="s">
        <v>56</v>
      </c>
      <c r="F116" s="118" t="s">
        <v>57</v>
      </c>
      <c r="G116" s="118" t="s">
        <v>121</v>
      </c>
      <c r="H116" s="118" t="s">
        <v>122</v>
      </c>
      <c r="I116" s="118" t="s">
        <v>123</v>
      </c>
      <c r="J116" s="118" t="s">
        <v>115</v>
      </c>
      <c r="K116" s="119" t="s">
        <v>124</v>
      </c>
      <c r="L116" s="120"/>
      <c r="M116" s="60" t="s">
        <v>1</v>
      </c>
      <c r="N116" s="61" t="s">
        <v>39</v>
      </c>
      <c r="O116" s="61" t="s">
        <v>125</v>
      </c>
      <c r="P116" s="61" t="s">
        <v>126</v>
      </c>
      <c r="Q116" s="61" t="s">
        <v>127</v>
      </c>
      <c r="R116" s="61" t="s">
        <v>128</v>
      </c>
      <c r="S116" s="61" t="s">
        <v>129</v>
      </c>
      <c r="T116" s="62" t="s">
        <v>130</v>
      </c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</row>
    <row r="117" spans="1:65" s="2" customFormat="1" ht="22.9" customHeight="1">
      <c r="A117" s="30"/>
      <c r="B117" s="31"/>
      <c r="C117" s="67" t="s">
        <v>131</v>
      </c>
      <c r="D117" s="30"/>
      <c r="E117" s="30"/>
      <c r="F117" s="30"/>
      <c r="G117" s="30"/>
      <c r="H117" s="30"/>
      <c r="I117" s="30"/>
      <c r="J117" s="121">
        <f>BK117</f>
        <v>0</v>
      </c>
      <c r="K117" s="30"/>
      <c r="L117" s="31"/>
      <c r="M117" s="63"/>
      <c r="N117" s="54"/>
      <c r="O117" s="64"/>
      <c r="P117" s="122">
        <f>P118</f>
        <v>0</v>
      </c>
      <c r="Q117" s="64"/>
      <c r="R117" s="122">
        <f>R118</f>
        <v>0</v>
      </c>
      <c r="S117" s="64"/>
      <c r="T117" s="123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8" t="s">
        <v>74</v>
      </c>
      <c r="AU117" s="18" t="s">
        <v>117</v>
      </c>
      <c r="BK117" s="124">
        <f>BK118</f>
        <v>0</v>
      </c>
    </row>
    <row r="118" spans="1:65" s="11" customFormat="1" ht="25.9" customHeight="1">
      <c r="B118" s="125"/>
      <c r="D118" s="126" t="s">
        <v>74</v>
      </c>
      <c r="E118" s="127" t="s">
        <v>83</v>
      </c>
      <c r="F118" s="127" t="s">
        <v>132</v>
      </c>
      <c r="J118" s="128">
        <f>BK118</f>
        <v>0</v>
      </c>
      <c r="L118" s="125"/>
      <c r="M118" s="129"/>
      <c r="N118" s="130"/>
      <c r="O118" s="130"/>
      <c r="P118" s="131">
        <f>SUM(P119:P137)</f>
        <v>0</v>
      </c>
      <c r="Q118" s="130"/>
      <c r="R118" s="131">
        <f>SUM(R119:R137)</f>
        <v>0</v>
      </c>
      <c r="S118" s="130"/>
      <c r="T118" s="132">
        <f>SUM(T119:T137)</f>
        <v>0</v>
      </c>
      <c r="AR118" s="126" t="s">
        <v>83</v>
      </c>
      <c r="AT118" s="133" t="s">
        <v>74</v>
      </c>
      <c r="AU118" s="133" t="s">
        <v>75</v>
      </c>
      <c r="AY118" s="126" t="s">
        <v>133</v>
      </c>
      <c r="BK118" s="134">
        <f>SUM(BK119:BK137)</f>
        <v>0</v>
      </c>
    </row>
    <row r="119" spans="1:65" s="2" customFormat="1" ht="21.75" customHeight="1">
      <c r="A119" s="30"/>
      <c r="B119" s="135"/>
      <c r="C119" s="136" t="s">
        <v>83</v>
      </c>
      <c r="D119" s="136" t="s">
        <v>134</v>
      </c>
      <c r="E119" s="137" t="s">
        <v>135</v>
      </c>
      <c r="F119" s="138" t="s">
        <v>136</v>
      </c>
      <c r="G119" s="139" t="s">
        <v>137</v>
      </c>
      <c r="H119" s="140">
        <v>1</v>
      </c>
      <c r="I119" s="202"/>
      <c r="J119" s="141">
        <f>ROUND(I119*H119,2)</f>
        <v>0</v>
      </c>
      <c r="K119" s="138" t="s">
        <v>1</v>
      </c>
      <c r="L119" s="31"/>
      <c r="M119" s="142" t="s">
        <v>1</v>
      </c>
      <c r="N119" s="143" t="s">
        <v>40</v>
      </c>
      <c r="O119" s="144">
        <v>0</v>
      </c>
      <c r="P119" s="144">
        <f>O119*H119</f>
        <v>0</v>
      </c>
      <c r="Q119" s="144">
        <v>0</v>
      </c>
      <c r="R119" s="144">
        <f>Q119*H119</f>
        <v>0</v>
      </c>
      <c r="S119" s="144">
        <v>0</v>
      </c>
      <c r="T119" s="145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6" t="s">
        <v>138</v>
      </c>
      <c r="AT119" s="146" t="s">
        <v>134</v>
      </c>
      <c r="AU119" s="146" t="s">
        <v>83</v>
      </c>
      <c r="AY119" s="18" t="s">
        <v>133</v>
      </c>
      <c r="BE119" s="147">
        <f>IF(N119="základní",J119,0)</f>
        <v>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8" t="s">
        <v>83</v>
      </c>
      <c r="BK119" s="147">
        <f>ROUND(I119*H119,2)</f>
        <v>0</v>
      </c>
      <c r="BL119" s="18" t="s">
        <v>138</v>
      </c>
      <c r="BM119" s="146" t="s">
        <v>139</v>
      </c>
    </row>
    <row r="120" spans="1:65" s="2" customFormat="1" ht="21.75" customHeight="1">
      <c r="A120" s="30"/>
      <c r="B120" s="135"/>
      <c r="C120" s="136" t="s">
        <v>85</v>
      </c>
      <c r="D120" s="136" t="s">
        <v>134</v>
      </c>
      <c r="E120" s="137" t="s">
        <v>140</v>
      </c>
      <c r="F120" s="138" t="s">
        <v>141</v>
      </c>
      <c r="G120" s="139" t="s">
        <v>137</v>
      </c>
      <c r="H120" s="140">
        <v>1</v>
      </c>
      <c r="I120" s="202"/>
      <c r="J120" s="141">
        <f>ROUND(I120*H120,2)</f>
        <v>0</v>
      </c>
      <c r="K120" s="138" t="s">
        <v>1</v>
      </c>
      <c r="L120" s="31"/>
      <c r="M120" s="142" t="s">
        <v>1</v>
      </c>
      <c r="N120" s="143" t="s">
        <v>40</v>
      </c>
      <c r="O120" s="144">
        <v>0</v>
      </c>
      <c r="P120" s="144">
        <f>O120*H120</f>
        <v>0</v>
      </c>
      <c r="Q120" s="144">
        <v>0</v>
      </c>
      <c r="R120" s="144">
        <f>Q120*H120</f>
        <v>0</v>
      </c>
      <c r="S120" s="144">
        <v>0</v>
      </c>
      <c r="T120" s="145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6" t="s">
        <v>138</v>
      </c>
      <c r="AT120" s="146" t="s">
        <v>134</v>
      </c>
      <c r="AU120" s="146" t="s">
        <v>83</v>
      </c>
      <c r="AY120" s="18" t="s">
        <v>133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8" t="s">
        <v>83</v>
      </c>
      <c r="BK120" s="147">
        <f>ROUND(I120*H120,2)</f>
        <v>0</v>
      </c>
      <c r="BL120" s="18" t="s">
        <v>138</v>
      </c>
      <c r="BM120" s="146" t="s">
        <v>142</v>
      </c>
    </row>
    <row r="121" spans="1:65" s="12" customFormat="1" ht="33.75">
      <c r="B121" s="148"/>
      <c r="D121" s="149" t="s">
        <v>143</v>
      </c>
      <c r="E121" s="150" t="s">
        <v>1</v>
      </c>
      <c r="F121" s="151" t="s">
        <v>144</v>
      </c>
      <c r="H121" s="150" t="s">
        <v>1</v>
      </c>
      <c r="L121" s="148"/>
      <c r="M121" s="152"/>
      <c r="N121" s="153"/>
      <c r="O121" s="153"/>
      <c r="P121" s="153"/>
      <c r="Q121" s="153"/>
      <c r="R121" s="153"/>
      <c r="S121" s="153"/>
      <c r="T121" s="154"/>
      <c r="AT121" s="150" t="s">
        <v>143</v>
      </c>
      <c r="AU121" s="150" t="s">
        <v>83</v>
      </c>
      <c r="AV121" s="12" t="s">
        <v>83</v>
      </c>
      <c r="AW121" s="12" t="s">
        <v>29</v>
      </c>
      <c r="AX121" s="12" t="s">
        <v>75</v>
      </c>
      <c r="AY121" s="150" t="s">
        <v>133</v>
      </c>
    </row>
    <row r="122" spans="1:65" s="12" customFormat="1">
      <c r="B122" s="148"/>
      <c r="D122" s="149" t="s">
        <v>143</v>
      </c>
      <c r="E122" s="150" t="s">
        <v>1</v>
      </c>
      <c r="F122" s="151" t="s">
        <v>145</v>
      </c>
      <c r="H122" s="150" t="s">
        <v>1</v>
      </c>
      <c r="L122" s="148"/>
      <c r="M122" s="152"/>
      <c r="N122" s="153"/>
      <c r="O122" s="153"/>
      <c r="P122" s="153"/>
      <c r="Q122" s="153"/>
      <c r="R122" s="153"/>
      <c r="S122" s="153"/>
      <c r="T122" s="154"/>
      <c r="AT122" s="150" t="s">
        <v>143</v>
      </c>
      <c r="AU122" s="150" t="s">
        <v>83</v>
      </c>
      <c r="AV122" s="12" t="s">
        <v>83</v>
      </c>
      <c r="AW122" s="12" t="s">
        <v>29</v>
      </c>
      <c r="AX122" s="12" t="s">
        <v>75</v>
      </c>
      <c r="AY122" s="150" t="s">
        <v>133</v>
      </c>
    </row>
    <row r="123" spans="1:65" s="13" customFormat="1">
      <c r="B123" s="155"/>
      <c r="D123" s="149" t="s">
        <v>143</v>
      </c>
      <c r="E123" s="156" t="s">
        <v>1</v>
      </c>
      <c r="F123" s="157" t="s">
        <v>83</v>
      </c>
      <c r="H123" s="158">
        <v>1</v>
      </c>
      <c r="L123" s="155"/>
      <c r="M123" s="159"/>
      <c r="N123" s="160"/>
      <c r="O123" s="160"/>
      <c r="P123" s="160"/>
      <c r="Q123" s="160"/>
      <c r="R123" s="160"/>
      <c r="S123" s="160"/>
      <c r="T123" s="161"/>
      <c r="AT123" s="156" t="s">
        <v>143</v>
      </c>
      <c r="AU123" s="156" t="s">
        <v>83</v>
      </c>
      <c r="AV123" s="13" t="s">
        <v>85</v>
      </c>
      <c r="AW123" s="13" t="s">
        <v>29</v>
      </c>
      <c r="AX123" s="13" t="s">
        <v>83</v>
      </c>
      <c r="AY123" s="156" t="s">
        <v>133</v>
      </c>
    </row>
    <row r="124" spans="1:65" s="2" customFormat="1" ht="21.75" customHeight="1">
      <c r="A124" s="30"/>
      <c r="B124" s="135"/>
      <c r="C124" s="136" t="s">
        <v>146</v>
      </c>
      <c r="D124" s="136" t="s">
        <v>134</v>
      </c>
      <c r="E124" s="137" t="s">
        <v>147</v>
      </c>
      <c r="F124" s="138" t="s">
        <v>148</v>
      </c>
      <c r="G124" s="139" t="s">
        <v>137</v>
      </c>
      <c r="H124" s="140">
        <v>1</v>
      </c>
      <c r="I124" s="202"/>
      <c r="J124" s="141">
        <f>ROUND(I124*H124,2)</f>
        <v>0</v>
      </c>
      <c r="K124" s="138" t="s">
        <v>1</v>
      </c>
      <c r="L124" s="31"/>
      <c r="M124" s="142" t="s">
        <v>1</v>
      </c>
      <c r="N124" s="143" t="s">
        <v>40</v>
      </c>
      <c r="O124" s="144">
        <v>0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46" t="s">
        <v>138</v>
      </c>
      <c r="AT124" s="146" t="s">
        <v>134</v>
      </c>
      <c r="AU124" s="146" t="s">
        <v>83</v>
      </c>
      <c r="AY124" s="18" t="s">
        <v>133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8" t="s">
        <v>83</v>
      </c>
      <c r="BK124" s="147">
        <f>ROUND(I124*H124,2)</f>
        <v>0</v>
      </c>
      <c r="BL124" s="18" t="s">
        <v>138</v>
      </c>
      <c r="BM124" s="146" t="s">
        <v>149</v>
      </c>
    </row>
    <row r="125" spans="1:65" s="13" customFormat="1">
      <c r="B125" s="155"/>
      <c r="D125" s="149" t="s">
        <v>143</v>
      </c>
      <c r="E125" s="156" t="s">
        <v>1</v>
      </c>
      <c r="F125" s="157" t="s">
        <v>83</v>
      </c>
      <c r="H125" s="158">
        <v>1</v>
      </c>
      <c r="L125" s="155"/>
      <c r="M125" s="159"/>
      <c r="N125" s="160"/>
      <c r="O125" s="160"/>
      <c r="P125" s="160"/>
      <c r="Q125" s="160"/>
      <c r="R125" s="160"/>
      <c r="S125" s="160"/>
      <c r="T125" s="161"/>
      <c r="AT125" s="156" t="s">
        <v>143</v>
      </c>
      <c r="AU125" s="156" t="s">
        <v>83</v>
      </c>
      <c r="AV125" s="13" t="s">
        <v>85</v>
      </c>
      <c r="AW125" s="13" t="s">
        <v>29</v>
      </c>
      <c r="AX125" s="13" t="s">
        <v>75</v>
      </c>
      <c r="AY125" s="156" t="s">
        <v>133</v>
      </c>
    </row>
    <row r="126" spans="1:65" s="14" customFormat="1">
      <c r="B126" s="162"/>
      <c r="D126" s="149" t="s">
        <v>143</v>
      </c>
      <c r="E126" s="163" t="s">
        <v>1</v>
      </c>
      <c r="F126" s="164" t="s">
        <v>150</v>
      </c>
      <c r="H126" s="165">
        <v>1</v>
      </c>
      <c r="L126" s="162"/>
      <c r="M126" s="166"/>
      <c r="N126" s="167"/>
      <c r="O126" s="167"/>
      <c r="P126" s="167"/>
      <c r="Q126" s="167"/>
      <c r="R126" s="167"/>
      <c r="S126" s="167"/>
      <c r="T126" s="168"/>
      <c r="AT126" s="163" t="s">
        <v>143</v>
      </c>
      <c r="AU126" s="163" t="s">
        <v>83</v>
      </c>
      <c r="AV126" s="14" t="s">
        <v>138</v>
      </c>
      <c r="AW126" s="14" t="s">
        <v>29</v>
      </c>
      <c r="AX126" s="14" t="s">
        <v>83</v>
      </c>
      <c r="AY126" s="163" t="s">
        <v>133</v>
      </c>
    </row>
    <row r="127" spans="1:65" s="2" customFormat="1" ht="21.75" customHeight="1">
      <c r="A127" s="30"/>
      <c r="B127" s="135"/>
      <c r="C127" s="136" t="s">
        <v>138</v>
      </c>
      <c r="D127" s="136" t="s">
        <v>134</v>
      </c>
      <c r="E127" s="137" t="s">
        <v>151</v>
      </c>
      <c r="F127" s="138" t="s">
        <v>152</v>
      </c>
      <c r="G127" s="139" t="s">
        <v>137</v>
      </c>
      <c r="H127" s="140">
        <v>1</v>
      </c>
      <c r="I127" s="202"/>
      <c r="J127" s="141">
        <f>ROUND(I127*H127,2)</f>
        <v>0</v>
      </c>
      <c r="K127" s="138" t="s">
        <v>1</v>
      </c>
      <c r="L127" s="31"/>
      <c r="M127" s="142" t="s">
        <v>1</v>
      </c>
      <c r="N127" s="143" t="s">
        <v>40</v>
      </c>
      <c r="O127" s="144">
        <v>0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6" t="s">
        <v>138</v>
      </c>
      <c r="AT127" s="146" t="s">
        <v>134</v>
      </c>
      <c r="AU127" s="146" t="s">
        <v>83</v>
      </c>
      <c r="AY127" s="18" t="s">
        <v>133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8" t="s">
        <v>83</v>
      </c>
      <c r="BK127" s="147">
        <f>ROUND(I127*H127,2)</f>
        <v>0</v>
      </c>
      <c r="BL127" s="18" t="s">
        <v>138</v>
      </c>
      <c r="BM127" s="146" t="s">
        <v>153</v>
      </c>
    </row>
    <row r="128" spans="1:65" s="13" customFormat="1">
      <c r="B128" s="155"/>
      <c r="D128" s="149" t="s">
        <v>143</v>
      </c>
      <c r="E128" s="156" t="s">
        <v>1</v>
      </c>
      <c r="F128" s="157" t="s">
        <v>83</v>
      </c>
      <c r="H128" s="158">
        <v>1</v>
      </c>
      <c r="L128" s="155"/>
      <c r="M128" s="159"/>
      <c r="N128" s="160"/>
      <c r="O128" s="160"/>
      <c r="P128" s="160"/>
      <c r="Q128" s="160"/>
      <c r="R128" s="160"/>
      <c r="S128" s="160"/>
      <c r="T128" s="161"/>
      <c r="AT128" s="156" t="s">
        <v>143</v>
      </c>
      <c r="AU128" s="156" t="s">
        <v>83</v>
      </c>
      <c r="AV128" s="13" t="s">
        <v>85</v>
      </c>
      <c r="AW128" s="13" t="s">
        <v>29</v>
      </c>
      <c r="AX128" s="13" t="s">
        <v>75</v>
      </c>
      <c r="AY128" s="156" t="s">
        <v>133</v>
      </c>
    </row>
    <row r="129" spans="1:65" s="14" customFormat="1">
      <c r="B129" s="162"/>
      <c r="D129" s="149" t="s">
        <v>143</v>
      </c>
      <c r="E129" s="163" t="s">
        <v>1</v>
      </c>
      <c r="F129" s="164" t="s">
        <v>150</v>
      </c>
      <c r="H129" s="165">
        <v>1</v>
      </c>
      <c r="L129" s="162"/>
      <c r="M129" s="166"/>
      <c r="N129" s="167"/>
      <c r="O129" s="167"/>
      <c r="P129" s="167"/>
      <c r="Q129" s="167"/>
      <c r="R129" s="167"/>
      <c r="S129" s="167"/>
      <c r="T129" s="168"/>
      <c r="AT129" s="163" t="s">
        <v>143</v>
      </c>
      <c r="AU129" s="163" t="s">
        <v>83</v>
      </c>
      <c r="AV129" s="14" t="s">
        <v>138</v>
      </c>
      <c r="AW129" s="14" t="s">
        <v>29</v>
      </c>
      <c r="AX129" s="14" t="s">
        <v>83</v>
      </c>
      <c r="AY129" s="163" t="s">
        <v>133</v>
      </c>
    </row>
    <row r="130" spans="1:65" s="2" customFormat="1" ht="55.5" customHeight="1">
      <c r="A130" s="30"/>
      <c r="B130" s="135"/>
      <c r="C130" s="136" t="s">
        <v>154</v>
      </c>
      <c r="D130" s="136" t="s">
        <v>134</v>
      </c>
      <c r="E130" s="137" t="s">
        <v>155</v>
      </c>
      <c r="F130" s="138" t="s">
        <v>156</v>
      </c>
      <c r="G130" s="139" t="s">
        <v>137</v>
      </c>
      <c r="H130" s="140">
        <v>1</v>
      </c>
      <c r="I130" s="202"/>
      <c r="J130" s="141">
        <f>ROUND(I130*H130,2)</f>
        <v>0</v>
      </c>
      <c r="K130" s="138" t="s">
        <v>1</v>
      </c>
      <c r="L130" s="31"/>
      <c r="M130" s="142" t="s">
        <v>1</v>
      </c>
      <c r="N130" s="143" t="s">
        <v>40</v>
      </c>
      <c r="O130" s="144">
        <v>0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6" t="s">
        <v>138</v>
      </c>
      <c r="AT130" s="146" t="s">
        <v>134</v>
      </c>
      <c r="AU130" s="146" t="s">
        <v>83</v>
      </c>
      <c r="AY130" s="18" t="s">
        <v>133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8" t="s">
        <v>83</v>
      </c>
      <c r="BK130" s="147">
        <f>ROUND(I130*H130,2)</f>
        <v>0</v>
      </c>
      <c r="BL130" s="18" t="s">
        <v>138</v>
      </c>
      <c r="BM130" s="146" t="s">
        <v>157</v>
      </c>
    </row>
    <row r="131" spans="1:65" s="13" customFormat="1">
      <c r="B131" s="155"/>
      <c r="D131" s="149" t="s">
        <v>143</v>
      </c>
      <c r="E131" s="156" t="s">
        <v>1</v>
      </c>
      <c r="F131" s="157" t="s">
        <v>83</v>
      </c>
      <c r="H131" s="158">
        <v>1</v>
      </c>
      <c r="L131" s="155"/>
      <c r="M131" s="159"/>
      <c r="N131" s="160"/>
      <c r="O131" s="160"/>
      <c r="P131" s="160"/>
      <c r="Q131" s="160"/>
      <c r="R131" s="160"/>
      <c r="S131" s="160"/>
      <c r="T131" s="161"/>
      <c r="AT131" s="156" t="s">
        <v>143</v>
      </c>
      <c r="AU131" s="156" t="s">
        <v>83</v>
      </c>
      <c r="AV131" s="13" t="s">
        <v>85</v>
      </c>
      <c r="AW131" s="13" t="s">
        <v>29</v>
      </c>
      <c r="AX131" s="13" t="s">
        <v>75</v>
      </c>
      <c r="AY131" s="156" t="s">
        <v>133</v>
      </c>
    </row>
    <row r="132" spans="1:65" s="14" customFormat="1">
      <c r="B132" s="162"/>
      <c r="D132" s="149" t="s">
        <v>143</v>
      </c>
      <c r="E132" s="163" t="s">
        <v>1</v>
      </c>
      <c r="F132" s="164" t="s">
        <v>150</v>
      </c>
      <c r="H132" s="165">
        <v>1</v>
      </c>
      <c r="L132" s="162"/>
      <c r="M132" s="166"/>
      <c r="N132" s="167"/>
      <c r="O132" s="167"/>
      <c r="P132" s="167"/>
      <c r="Q132" s="167"/>
      <c r="R132" s="167"/>
      <c r="S132" s="167"/>
      <c r="T132" s="168"/>
      <c r="AT132" s="163" t="s">
        <v>143</v>
      </c>
      <c r="AU132" s="163" t="s">
        <v>83</v>
      </c>
      <c r="AV132" s="14" t="s">
        <v>138</v>
      </c>
      <c r="AW132" s="14" t="s">
        <v>29</v>
      </c>
      <c r="AX132" s="14" t="s">
        <v>83</v>
      </c>
      <c r="AY132" s="163" t="s">
        <v>133</v>
      </c>
    </row>
    <row r="133" spans="1:65" s="2" customFormat="1" ht="16.5" customHeight="1">
      <c r="A133" s="30"/>
      <c r="B133" s="135"/>
      <c r="C133" s="136" t="s">
        <v>158</v>
      </c>
      <c r="D133" s="136" t="s">
        <v>134</v>
      </c>
      <c r="E133" s="137" t="s">
        <v>159</v>
      </c>
      <c r="F133" s="138" t="s">
        <v>160</v>
      </c>
      <c r="G133" s="139" t="s">
        <v>137</v>
      </c>
      <c r="H133" s="140">
        <v>1</v>
      </c>
      <c r="I133" s="202"/>
      <c r="J133" s="141">
        <f>ROUND(I133*H133,2)</f>
        <v>0</v>
      </c>
      <c r="K133" s="138" t="s">
        <v>1</v>
      </c>
      <c r="L133" s="31"/>
      <c r="M133" s="142" t="s">
        <v>1</v>
      </c>
      <c r="N133" s="143" t="s">
        <v>40</v>
      </c>
      <c r="O133" s="144">
        <v>0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6" t="s">
        <v>138</v>
      </c>
      <c r="AT133" s="146" t="s">
        <v>134</v>
      </c>
      <c r="AU133" s="146" t="s">
        <v>83</v>
      </c>
      <c r="AY133" s="18" t="s">
        <v>133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8" t="s">
        <v>83</v>
      </c>
      <c r="BK133" s="147">
        <f>ROUND(I133*H133,2)</f>
        <v>0</v>
      </c>
      <c r="BL133" s="18" t="s">
        <v>138</v>
      </c>
      <c r="BM133" s="146" t="s">
        <v>161</v>
      </c>
    </row>
    <row r="134" spans="1:65" s="12" customFormat="1" ht="33.75">
      <c r="B134" s="148"/>
      <c r="D134" s="149" t="s">
        <v>143</v>
      </c>
      <c r="E134" s="150" t="s">
        <v>1</v>
      </c>
      <c r="F134" s="151" t="s">
        <v>162</v>
      </c>
      <c r="H134" s="150" t="s">
        <v>1</v>
      </c>
      <c r="L134" s="148"/>
      <c r="M134" s="152"/>
      <c r="N134" s="153"/>
      <c r="O134" s="153"/>
      <c r="P134" s="153"/>
      <c r="Q134" s="153"/>
      <c r="R134" s="153"/>
      <c r="S134" s="153"/>
      <c r="T134" s="154"/>
      <c r="AT134" s="150" t="s">
        <v>143</v>
      </c>
      <c r="AU134" s="150" t="s">
        <v>83</v>
      </c>
      <c r="AV134" s="12" t="s">
        <v>83</v>
      </c>
      <c r="AW134" s="12" t="s">
        <v>29</v>
      </c>
      <c r="AX134" s="12" t="s">
        <v>75</v>
      </c>
      <c r="AY134" s="150" t="s">
        <v>133</v>
      </c>
    </row>
    <row r="135" spans="1:65" s="12" customFormat="1" ht="33.75">
      <c r="B135" s="148"/>
      <c r="D135" s="149" t="s">
        <v>143</v>
      </c>
      <c r="E135" s="150" t="s">
        <v>1</v>
      </c>
      <c r="F135" s="151" t="s">
        <v>163</v>
      </c>
      <c r="H135" s="150" t="s">
        <v>1</v>
      </c>
      <c r="L135" s="148"/>
      <c r="M135" s="152"/>
      <c r="N135" s="153"/>
      <c r="O135" s="153"/>
      <c r="P135" s="153"/>
      <c r="Q135" s="153"/>
      <c r="R135" s="153"/>
      <c r="S135" s="153"/>
      <c r="T135" s="154"/>
      <c r="AT135" s="150" t="s">
        <v>143</v>
      </c>
      <c r="AU135" s="150" t="s">
        <v>83</v>
      </c>
      <c r="AV135" s="12" t="s">
        <v>83</v>
      </c>
      <c r="AW135" s="12" t="s">
        <v>29</v>
      </c>
      <c r="AX135" s="12" t="s">
        <v>75</v>
      </c>
      <c r="AY135" s="150" t="s">
        <v>133</v>
      </c>
    </row>
    <row r="136" spans="1:65" s="12" customFormat="1">
      <c r="B136" s="148"/>
      <c r="D136" s="149" t="s">
        <v>143</v>
      </c>
      <c r="E136" s="150" t="s">
        <v>1</v>
      </c>
      <c r="F136" s="151" t="s">
        <v>164</v>
      </c>
      <c r="H136" s="150" t="s">
        <v>1</v>
      </c>
      <c r="L136" s="148"/>
      <c r="M136" s="152"/>
      <c r="N136" s="153"/>
      <c r="O136" s="153"/>
      <c r="P136" s="153"/>
      <c r="Q136" s="153"/>
      <c r="R136" s="153"/>
      <c r="S136" s="153"/>
      <c r="T136" s="154"/>
      <c r="AT136" s="150" t="s">
        <v>143</v>
      </c>
      <c r="AU136" s="150" t="s">
        <v>83</v>
      </c>
      <c r="AV136" s="12" t="s">
        <v>83</v>
      </c>
      <c r="AW136" s="12" t="s">
        <v>29</v>
      </c>
      <c r="AX136" s="12" t="s">
        <v>75</v>
      </c>
      <c r="AY136" s="150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83</v>
      </c>
      <c r="H137" s="158">
        <v>1</v>
      </c>
      <c r="L137" s="155"/>
      <c r="M137" s="169"/>
      <c r="N137" s="170"/>
      <c r="O137" s="170"/>
      <c r="P137" s="170"/>
      <c r="Q137" s="170"/>
      <c r="R137" s="170"/>
      <c r="S137" s="170"/>
      <c r="T137" s="171"/>
      <c r="AT137" s="156" t="s">
        <v>143</v>
      </c>
      <c r="AU137" s="156" t="s">
        <v>83</v>
      </c>
      <c r="AV137" s="13" t="s">
        <v>85</v>
      </c>
      <c r="AW137" s="13" t="s">
        <v>29</v>
      </c>
      <c r="AX137" s="13" t="s">
        <v>83</v>
      </c>
      <c r="AY137" s="156" t="s">
        <v>133</v>
      </c>
    </row>
    <row r="138" spans="1:65" s="2" customFormat="1" ht="6.95" customHeight="1">
      <c r="A138" s="30"/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31"/>
      <c r="M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</sheetData>
  <autoFilter ref="C116:K13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0"/>
  <sheetViews>
    <sheetView showGridLines="0" topLeftCell="A161" workbookViewId="0">
      <selection activeCell="I178" sqref="I128:I17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165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ROUND(J125,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ROUND((SUM(BE125:BE209)),  2)</f>
        <v>0</v>
      </c>
      <c r="G33" s="30"/>
      <c r="H33" s="30"/>
      <c r="I33" s="99">
        <v>0.21</v>
      </c>
      <c r="J33" s="98">
        <f>ROUND(((SUM(BE125:BE209))*I33),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ROUND((SUM(BF125:BF209)),  2)</f>
        <v>0</v>
      </c>
      <c r="G34" s="30"/>
      <c r="H34" s="30"/>
      <c r="I34" s="99">
        <v>0.15</v>
      </c>
      <c r="J34" s="98">
        <f>ROUND(((SUM(BF125:BF209))*I34),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ROUND((SUM(BG125:BG209)),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ROUND((SUM(BH125:BH209)),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ROUND((SUM(BI125:BI209)),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01 - Jezový pilíř č. 1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J125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J126</f>
        <v>0</v>
      </c>
      <c r="L97" s="111"/>
    </row>
    <row r="98" spans="1:31" s="15" customFormat="1" ht="19.899999999999999" customHeight="1">
      <c r="B98" s="172"/>
      <c r="D98" s="173" t="s">
        <v>167</v>
      </c>
      <c r="E98" s="174"/>
      <c r="F98" s="174"/>
      <c r="G98" s="174"/>
      <c r="H98" s="174"/>
      <c r="I98" s="174"/>
      <c r="J98" s="175">
        <f>J127</f>
        <v>0</v>
      </c>
      <c r="L98" s="172"/>
    </row>
    <row r="99" spans="1:31" s="15" customFormat="1" ht="19.899999999999999" customHeight="1">
      <c r="B99" s="172"/>
      <c r="D99" s="173" t="s">
        <v>168</v>
      </c>
      <c r="E99" s="174"/>
      <c r="F99" s="174"/>
      <c r="G99" s="174"/>
      <c r="H99" s="174"/>
      <c r="I99" s="174"/>
      <c r="J99" s="175">
        <f>J135</f>
        <v>0</v>
      </c>
      <c r="L99" s="172"/>
    </row>
    <row r="100" spans="1:31" s="15" customFormat="1" ht="19.899999999999999" customHeight="1">
      <c r="B100" s="172"/>
      <c r="D100" s="173" t="s">
        <v>169</v>
      </c>
      <c r="E100" s="174"/>
      <c r="F100" s="174"/>
      <c r="G100" s="174"/>
      <c r="H100" s="174"/>
      <c r="I100" s="174"/>
      <c r="J100" s="175">
        <f>J147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J182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J191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J193</f>
        <v>0</v>
      </c>
      <c r="L103" s="111"/>
    </row>
    <row r="104" spans="1:31" s="15" customFormat="1" ht="19.899999999999999" customHeight="1">
      <c r="B104" s="172"/>
      <c r="D104" s="173" t="s">
        <v>173</v>
      </c>
      <c r="E104" s="174"/>
      <c r="F104" s="174"/>
      <c r="G104" s="174"/>
      <c r="H104" s="174"/>
      <c r="I104" s="174"/>
      <c r="J104" s="175">
        <f>J194</f>
        <v>0</v>
      </c>
      <c r="L104" s="172"/>
    </row>
    <row r="105" spans="1:31" s="15" customFormat="1" ht="19.899999999999999" customHeight="1">
      <c r="B105" s="172"/>
      <c r="D105" s="173" t="s">
        <v>174</v>
      </c>
      <c r="E105" s="174"/>
      <c r="F105" s="174"/>
      <c r="G105" s="174"/>
      <c r="H105" s="174"/>
      <c r="I105" s="174"/>
      <c r="J105" s="175">
        <f>J202</f>
        <v>0</v>
      </c>
      <c r="L105" s="172"/>
    </row>
    <row r="106" spans="1:31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22" t="s">
        <v>119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58" t="str">
        <f>E7</f>
        <v>Trilčův jez</v>
      </c>
      <c r="F115" s="259"/>
      <c r="G115" s="259"/>
      <c r="H115" s="25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7" t="s">
        <v>111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0"/>
      <c r="D117" s="30"/>
      <c r="E117" s="223" t="str">
        <f>E9</f>
        <v>SO 01 - Jezový pilíř č. 1</v>
      </c>
      <c r="F117" s="257"/>
      <c r="G117" s="257"/>
      <c r="H117" s="257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7" t="s">
        <v>18</v>
      </c>
      <c r="D119" s="30"/>
      <c r="E119" s="30"/>
      <c r="F119" s="25" t="str">
        <f>F12</f>
        <v>České Budějovice</v>
      </c>
      <c r="G119" s="30"/>
      <c r="H119" s="30"/>
      <c r="I119" s="27" t="s">
        <v>20</v>
      </c>
      <c r="J119" s="53" t="str">
        <f>IF(J12="","",J12)</f>
        <v>24. 3. 2020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7" t="s">
        <v>22</v>
      </c>
      <c r="D121" s="30"/>
      <c r="E121" s="30"/>
      <c r="F121" s="25" t="str">
        <f>E15</f>
        <v xml:space="preserve"> </v>
      </c>
      <c r="G121" s="30"/>
      <c r="H121" s="30"/>
      <c r="I121" s="27" t="s">
        <v>27</v>
      </c>
      <c r="J121" s="28" t="str">
        <f>E21</f>
        <v>Ing. Filip Duda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25.7" customHeight="1">
      <c r="A122" s="30"/>
      <c r="B122" s="31"/>
      <c r="C122" s="27" t="s">
        <v>26</v>
      </c>
      <c r="D122" s="30"/>
      <c r="E122" s="30"/>
      <c r="F122" s="25" t="str">
        <f>IF(E18="","",E18)</f>
        <v xml:space="preserve"> </v>
      </c>
      <c r="G122" s="30"/>
      <c r="H122" s="30"/>
      <c r="I122" s="27" t="s">
        <v>30</v>
      </c>
      <c r="J122" s="28" t="str">
        <f>E24</f>
        <v>Filip Šimek www.rozp.cz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0" customFormat="1" ht="29.25" customHeight="1">
      <c r="A124" s="115"/>
      <c r="B124" s="116"/>
      <c r="C124" s="117" t="s">
        <v>120</v>
      </c>
      <c r="D124" s="118" t="s">
        <v>60</v>
      </c>
      <c r="E124" s="118" t="s">
        <v>56</v>
      </c>
      <c r="F124" s="118" t="s">
        <v>57</v>
      </c>
      <c r="G124" s="118" t="s">
        <v>121</v>
      </c>
      <c r="H124" s="118" t="s">
        <v>122</v>
      </c>
      <c r="I124" s="118" t="s">
        <v>123</v>
      </c>
      <c r="J124" s="118" t="s">
        <v>115</v>
      </c>
      <c r="K124" s="119" t="s">
        <v>124</v>
      </c>
      <c r="L124" s="120"/>
      <c r="M124" s="60" t="s">
        <v>1</v>
      </c>
      <c r="N124" s="61" t="s">
        <v>39</v>
      </c>
      <c r="O124" s="61" t="s">
        <v>125</v>
      </c>
      <c r="P124" s="61" t="s">
        <v>126</v>
      </c>
      <c r="Q124" s="61" t="s">
        <v>127</v>
      </c>
      <c r="R124" s="61" t="s">
        <v>128</v>
      </c>
      <c r="S124" s="61" t="s">
        <v>129</v>
      </c>
      <c r="T124" s="62" t="s">
        <v>130</v>
      </c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65" s="2" customFormat="1" ht="22.9" customHeight="1">
      <c r="A125" s="30"/>
      <c r="B125" s="31"/>
      <c r="C125" s="67" t="s">
        <v>131</v>
      </c>
      <c r="D125" s="30"/>
      <c r="E125" s="30"/>
      <c r="F125" s="30"/>
      <c r="G125" s="30"/>
      <c r="H125" s="30"/>
      <c r="I125" s="30"/>
      <c r="J125" s="121">
        <f>BK125</f>
        <v>0</v>
      </c>
      <c r="K125" s="30"/>
      <c r="L125" s="31"/>
      <c r="M125" s="63"/>
      <c r="N125" s="54"/>
      <c r="O125" s="64"/>
      <c r="P125" s="122">
        <f>P126+P193</f>
        <v>158.07640599999999</v>
      </c>
      <c r="Q125" s="64"/>
      <c r="R125" s="122">
        <f>R126+R193</f>
        <v>3.70979898</v>
      </c>
      <c r="S125" s="64"/>
      <c r="T125" s="123">
        <f>T126+T193</f>
        <v>2.7914279999999998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8" t="s">
        <v>74</v>
      </c>
      <c r="AU125" s="18" t="s">
        <v>117</v>
      </c>
      <c r="BK125" s="124">
        <f>BK126+BK193</f>
        <v>0</v>
      </c>
    </row>
    <row r="126" spans="1:65" s="11" customFormat="1" ht="25.9" customHeight="1">
      <c r="B126" s="125"/>
      <c r="D126" s="126" t="s">
        <v>74</v>
      </c>
      <c r="E126" s="127" t="s">
        <v>175</v>
      </c>
      <c r="F126" s="127" t="s">
        <v>176</v>
      </c>
      <c r="J126" s="128">
        <f>BK126</f>
        <v>0</v>
      </c>
      <c r="L126" s="125"/>
      <c r="M126" s="129"/>
      <c r="N126" s="130"/>
      <c r="O126" s="130"/>
      <c r="P126" s="131">
        <f>P127+P135+P147+P182+P191</f>
        <v>147.60056599999999</v>
      </c>
      <c r="Q126" s="130"/>
      <c r="R126" s="131">
        <f>R127+R135+R147+R182+R191</f>
        <v>3.6210509800000001</v>
      </c>
      <c r="S126" s="130"/>
      <c r="T126" s="132">
        <f>T127+T135+T147+T182+T191</f>
        <v>2.7814959999999997</v>
      </c>
      <c r="AR126" s="126" t="s">
        <v>83</v>
      </c>
      <c r="AT126" s="133" t="s">
        <v>74</v>
      </c>
      <c r="AU126" s="133" t="s">
        <v>75</v>
      </c>
      <c r="AY126" s="126" t="s">
        <v>133</v>
      </c>
      <c r="BK126" s="134">
        <f>BK127+BK135+BK147+BK182+BK191</f>
        <v>0</v>
      </c>
    </row>
    <row r="127" spans="1:65" s="11" customFormat="1" ht="22.9" customHeight="1">
      <c r="B127" s="125"/>
      <c r="D127" s="126" t="s">
        <v>74</v>
      </c>
      <c r="E127" s="176" t="s">
        <v>158</v>
      </c>
      <c r="F127" s="176" t="s">
        <v>177</v>
      </c>
      <c r="J127" s="177">
        <f>BK127</f>
        <v>0</v>
      </c>
      <c r="L127" s="125"/>
      <c r="M127" s="129"/>
      <c r="N127" s="130"/>
      <c r="O127" s="130"/>
      <c r="P127" s="131">
        <f>SUM(P128:P134)</f>
        <v>31.480432</v>
      </c>
      <c r="Q127" s="130"/>
      <c r="R127" s="131">
        <f>SUM(R128:R134)</f>
        <v>1.44521634</v>
      </c>
      <c r="S127" s="130"/>
      <c r="T127" s="132">
        <f>SUM(T128:T134)</f>
        <v>0</v>
      </c>
      <c r="AR127" s="126" t="s">
        <v>83</v>
      </c>
      <c r="AT127" s="133" t="s">
        <v>74</v>
      </c>
      <c r="AU127" s="133" t="s">
        <v>83</v>
      </c>
      <c r="AY127" s="126" t="s">
        <v>133</v>
      </c>
      <c r="BK127" s="134">
        <f>SUM(BK128:BK134)</f>
        <v>0</v>
      </c>
    </row>
    <row r="128" spans="1:65" s="2" customFormat="1" ht="21.75" customHeight="1">
      <c r="A128" s="30"/>
      <c r="B128" s="135"/>
      <c r="C128" s="136" t="s">
        <v>83</v>
      </c>
      <c r="D128" s="136" t="s">
        <v>134</v>
      </c>
      <c r="E128" s="137" t="s">
        <v>178</v>
      </c>
      <c r="F128" s="138" t="s">
        <v>179</v>
      </c>
      <c r="G128" s="139" t="s">
        <v>180</v>
      </c>
      <c r="H128" s="140">
        <v>161.5</v>
      </c>
      <c r="I128" s="202"/>
      <c r="J128" s="141">
        <f>ROUND(I128*H128,2)</f>
        <v>0</v>
      </c>
      <c r="K128" s="138" t="s">
        <v>181</v>
      </c>
      <c r="L128" s="31"/>
      <c r="M128" s="142" t="s">
        <v>1</v>
      </c>
      <c r="N128" s="143" t="s">
        <v>40</v>
      </c>
      <c r="O128" s="144">
        <v>0.19</v>
      </c>
      <c r="P128" s="144">
        <f>O128*H128</f>
        <v>30.684999999999999</v>
      </c>
      <c r="Q128" s="144">
        <v>5.7000000000000002E-3</v>
      </c>
      <c r="R128" s="144">
        <f>Q128*H128</f>
        <v>0.92054999999999998</v>
      </c>
      <c r="S128" s="144">
        <v>0</v>
      </c>
      <c r="T128" s="14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6" t="s">
        <v>138</v>
      </c>
      <c r="AT128" s="146" t="s">
        <v>134</v>
      </c>
      <c r="AU128" s="146" t="s">
        <v>85</v>
      </c>
      <c r="AY128" s="18" t="s">
        <v>133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8" t="s">
        <v>83</v>
      </c>
      <c r="BK128" s="147">
        <f>ROUND(I128*H128,2)</f>
        <v>0</v>
      </c>
      <c r="BL128" s="18" t="s">
        <v>138</v>
      </c>
      <c r="BM128" s="146" t="s">
        <v>182</v>
      </c>
    </row>
    <row r="129" spans="1:65" s="13" customFormat="1">
      <c r="B129" s="155"/>
      <c r="D129" s="149" t="s">
        <v>143</v>
      </c>
      <c r="E129" s="156" t="s">
        <v>1</v>
      </c>
      <c r="F129" s="157" t="s">
        <v>183</v>
      </c>
      <c r="H129" s="158">
        <v>105.4</v>
      </c>
      <c r="L129" s="155"/>
      <c r="M129" s="159"/>
      <c r="N129" s="160"/>
      <c r="O129" s="160"/>
      <c r="P129" s="160"/>
      <c r="Q129" s="160"/>
      <c r="R129" s="160"/>
      <c r="S129" s="160"/>
      <c r="T129" s="161"/>
      <c r="AT129" s="156" t="s">
        <v>143</v>
      </c>
      <c r="AU129" s="156" t="s">
        <v>85</v>
      </c>
      <c r="AV129" s="13" t="s">
        <v>85</v>
      </c>
      <c r="AW129" s="13" t="s">
        <v>29</v>
      </c>
      <c r="AX129" s="13" t="s">
        <v>75</v>
      </c>
      <c r="AY129" s="156" t="s">
        <v>133</v>
      </c>
    </row>
    <row r="130" spans="1:65" s="13" customFormat="1">
      <c r="B130" s="155"/>
      <c r="D130" s="149" t="s">
        <v>143</v>
      </c>
      <c r="E130" s="156" t="s">
        <v>1</v>
      </c>
      <c r="F130" s="157" t="s">
        <v>184</v>
      </c>
      <c r="H130" s="158">
        <v>56.1</v>
      </c>
      <c r="L130" s="155"/>
      <c r="M130" s="159"/>
      <c r="N130" s="160"/>
      <c r="O130" s="160"/>
      <c r="P130" s="160"/>
      <c r="Q130" s="160"/>
      <c r="R130" s="160"/>
      <c r="S130" s="160"/>
      <c r="T130" s="161"/>
      <c r="AT130" s="156" t="s">
        <v>143</v>
      </c>
      <c r="AU130" s="156" t="s">
        <v>85</v>
      </c>
      <c r="AV130" s="13" t="s">
        <v>85</v>
      </c>
      <c r="AW130" s="13" t="s">
        <v>29</v>
      </c>
      <c r="AX130" s="13" t="s">
        <v>75</v>
      </c>
      <c r="AY130" s="156" t="s">
        <v>133</v>
      </c>
    </row>
    <row r="131" spans="1:65" s="14" customFormat="1">
      <c r="B131" s="162"/>
      <c r="D131" s="149" t="s">
        <v>143</v>
      </c>
      <c r="E131" s="163" t="s">
        <v>1</v>
      </c>
      <c r="F131" s="164" t="s">
        <v>150</v>
      </c>
      <c r="H131" s="165">
        <v>161.5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3" t="s">
        <v>143</v>
      </c>
      <c r="AU131" s="163" t="s">
        <v>85</v>
      </c>
      <c r="AV131" s="14" t="s">
        <v>138</v>
      </c>
      <c r="AW131" s="14" t="s">
        <v>29</v>
      </c>
      <c r="AX131" s="14" t="s">
        <v>83</v>
      </c>
      <c r="AY131" s="163" t="s">
        <v>133</v>
      </c>
    </row>
    <row r="132" spans="1:65" s="2" customFormat="1" ht="21.75" customHeight="1">
      <c r="A132" s="30"/>
      <c r="B132" s="135"/>
      <c r="C132" s="136" t="s">
        <v>85</v>
      </c>
      <c r="D132" s="136" t="s">
        <v>134</v>
      </c>
      <c r="E132" s="137" t="s">
        <v>185</v>
      </c>
      <c r="F132" s="138" t="s">
        <v>186</v>
      </c>
      <c r="G132" s="139" t="s">
        <v>180</v>
      </c>
      <c r="H132" s="140">
        <v>1.518</v>
      </c>
      <c r="I132" s="202"/>
      <c r="J132" s="141">
        <f>ROUND(I132*H132,2)</f>
        <v>0</v>
      </c>
      <c r="K132" s="138" t="s">
        <v>181</v>
      </c>
      <c r="L132" s="31"/>
      <c r="M132" s="142" t="s">
        <v>1</v>
      </c>
      <c r="N132" s="143" t="s">
        <v>40</v>
      </c>
      <c r="O132" s="144">
        <v>0.52400000000000002</v>
      </c>
      <c r="P132" s="144">
        <f>O132*H132</f>
        <v>0.79543200000000003</v>
      </c>
      <c r="Q132" s="144">
        <v>0.34562999999999999</v>
      </c>
      <c r="R132" s="144">
        <f>Q132*H132</f>
        <v>0.52466634000000001</v>
      </c>
      <c r="S132" s="144">
        <v>0</v>
      </c>
      <c r="T132" s="145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6" t="s">
        <v>138</v>
      </c>
      <c r="AT132" s="146" t="s">
        <v>134</v>
      </c>
      <c r="AU132" s="146" t="s">
        <v>85</v>
      </c>
      <c r="AY132" s="18" t="s">
        <v>133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8" t="s">
        <v>83</v>
      </c>
      <c r="BK132" s="147">
        <f>ROUND(I132*H132,2)</f>
        <v>0</v>
      </c>
      <c r="BL132" s="18" t="s">
        <v>138</v>
      </c>
      <c r="BM132" s="146" t="s">
        <v>187</v>
      </c>
    </row>
    <row r="133" spans="1:65" s="12" customFormat="1">
      <c r="B133" s="148"/>
      <c r="D133" s="149" t="s">
        <v>143</v>
      </c>
      <c r="E133" s="150" t="s">
        <v>1</v>
      </c>
      <c r="F133" s="151" t="s">
        <v>188</v>
      </c>
      <c r="H133" s="150" t="s">
        <v>1</v>
      </c>
      <c r="L133" s="148"/>
      <c r="M133" s="152"/>
      <c r="N133" s="153"/>
      <c r="O133" s="153"/>
      <c r="P133" s="153"/>
      <c r="Q133" s="153"/>
      <c r="R133" s="153"/>
      <c r="S133" s="153"/>
      <c r="T133" s="154"/>
      <c r="AT133" s="150" t="s">
        <v>143</v>
      </c>
      <c r="AU133" s="150" t="s">
        <v>85</v>
      </c>
      <c r="AV133" s="12" t="s">
        <v>83</v>
      </c>
      <c r="AW133" s="12" t="s">
        <v>29</v>
      </c>
      <c r="AX133" s="12" t="s">
        <v>75</v>
      </c>
      <c r="AY133" s="150" t="s">
        <v>133</v>
      </c>
    </row>
    <row r="134" spans="1:65" s="13" customFormat="1">
      <c r="B134" s="155"/>
      <c r="D134" s="149" t="s">
        <v>143</v>
      </c>
      <c r="E134" s="156" t="s">
        <v>1</v>
      </c>
      <c r="F134" s="157" t="s">
        <v>189</v>
      </c>
      <c r="H134" s="158">
        <v>1.518</v>
      </c>
      <c r="L134" s="155"/>
      <c r="M134" s="159"/>
      <c r="N134" s="160"/>
      <c r="O134" s="160"/>
      <c r="P134" s="160"/>
      <c r="Q134" s="160"/>
      <c r="R134" s="160"/>
      <c r="S134" s="160"/>
      <c r="T134" s="161"/>
      <c r="AT134" s="156" t="s">
        <v>143</v>
      </c>
      <c r="AU134" s="156" t="s">
        <v>85</v>
      </c>
      <c r="AV134" s="13" t="s">
        <v>85</v>
      </c>
      <c r="AW134" s="13" t="s">
        <v>29</v>
      </c>
      <c r="AX134" s="13" t="s">
        <v>83</v>
      </c>
      <c r="AY134" s="156" t="s">
        <v>133</v>
      </c>
    </row>
    <row r="135" spans="1:65" s="11" customFormat="1" ht="22.9" customHeight="1">
      <c r="B135" s="125"/>
      <c r="D135" s="126" t="s">
        <v>74</v>
      </c>
      <c r="E135" s="176" t="s">
        <v>190</v>
      </c>
      <c r="F135" s="176" t="s">
        <v>191</v>
      </c>
      <c r="J135" s="177">
        <f>BK135</f>
        <v>0</v>
      </c>
      <c r="L135" s="125"/>
      <c r="M135" s="129"/>
      <c r="N135" s="130"/>
      <c r="O135" s="130"/>
      <c r="P135" s="131">
        <f>SUM(P136:P146)</f>
        <v>53.991622</v>
      </c>
      <c r="Q135" s="130"/>
      <c r="R135" s="131">
        <f>SUM(R136:R146)</f>
        <v>2.1756346400000002</v>
      </c>
      <c r="S135" s="130"/>
      <c r="T135" s="132">
        <f>SUM(T136:T146)</f>
        <v>0</v>
      </c>
      <c r="AR135" s="126" t="s">
        <v>83</v>
      </c>
      <c r="AT135" s="133" t="s">
        <v>74</v>
      </c>
      <c r="AU135" s="133" t="s">
        <v>83</v>
      </c>
      <c r="AY135" s="126" t="s">
        <v>133</v>
      </c>
      <c r="BK135" s="134">
        <f>SUM(BK136:BK146)</f>
        <v>0</v>
      </c>
    </row>
    <row r="136" spans="1:65" s="2" customFormat="1" ht="21.75" customHeight="1">
      <c r="A136" s="30"/>
      <c r="B136" s="135"/>
      <c r="C136" s="136" t="s">
        <v>146</v>
      </c>
      <c r="D136" s="136" t="s">
        <v>134</v>
      </c>
      <c r="E136" s="137" t="s">
        <v>192</v>
      </c>
      <c r="F136" s="138" t="s">
        <v>193</v>
      </c>
      <c r="G136" s="139" t="s">
        <v>180</v>
      </c>
      <c r="H136" s="140">
        <v>47.143999999999998</v>
      </c>
      <c r="I136" s="202"/>
      <c r="J136" s="141">
        <f>ROUND(I136*H136,2)</f>
        <v>0</v>
      </c>
      <c r="K136" s="138" t="s">
        <v>181</v>
      </c>
      <c r="L136" s="31"/>
      <c r="M136" s="142" t="s">
        <v>1</v>
      </c>
      <c r="N136" s="143" t="s">
        <v>40</v>
      </c>
      <c r="O136" s="144">
        <v>8.6999999999999994E-2</v>
      </c>
      <c r="P136" s="144">
        <f>O136*H136</f>
        <v>4.1015279999999992</v>
      </c>
      <c r="Q136" s="144">
        <v>7.3499999999999998E-3</v>
      </c>
      <c r="R136" s="144">
        <f>Q136*H136</f>
        <v>0.34650839999999999</v>
      </c>
      <c r="S136" s="144">
        <v>0</v>
      </c>
      <c r="T136" s="145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6" t="s">
        <v>138</v>
      </c>
      <c r="AT136" s="146" t="s">
        <v>134</v>
      </c>
      <c r="AU136" s="146" t="s">
        <v>85</v>
      </c>
      <c r="AY136" s="18" t="s">
        <v>133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8" t="s">
        <v>83</v>
      </c>
      <c r="BK136" s="147">
        <f>ROUND(I136*H136,2)</f>
        <v>0</v>
      </c>
      <c r="BL136" s="18" t="s">
        <v>138</v>
      </c>
      <c r="BM136" s="146" t="s">
        <v>194</v>
      </c>
    </row>
    <row r="137" spans="1:65" s="12" customFormat="1">
      <c r="B137" s="148"/>
      <c r="D137" s="149" t="s">
        <v>143</v>
      </c>
      <c r="E137" s="150" t="s">
        <v>1</v>
      </c>
      <c r="F137" s="151" t="s">
        <v>195</v>
      </c>
      <c r="H137" s="150" t="s">
        <v>1</v>
      </c>
      <c r="L137" s="148"/>
      <c r="M137" s="152"/>
      <c r="N137" s="153"/>
      <c r="O137" s="153"/>
      <c r="P137" s="153"/>
      <c r="Q137" s="153"/>
      <c r="R137" s="153"/>
      <c r="S137" s="153"/>
      <c r="T137" s="154"/>
      <c r="AT137" s="150" t="s">
        <v>143</v>
      </c>
      <c r="AU137" s="150" t="s">
        <v>85</v>
      </c>
      <c r="AV137" s="12" t="s">
        <v>83</v>
      </c>
      <c r="AW137" s="12" t="s">
        <v>29</v>
      </c>
      <c r="AX137" s="12" t="s">
        <v>75</v>
      </c>
      <c r="AY137" s="150" t="s">
        <v>133</v>
      </c>
    </row>
    <row r="138" spans="1:65" s="13" customFormat="1">
      <c r="B138" s="155"/>
      <c r="D138" s="149" t="s">
        <v>143</v>
      </c>
      <c r="E138" s="156" t="s">
        <v>1</v>
      </c>
      <c r="F138" s="157" t="s">
        <v>196</v>
      </c>
      <c r="H138" s="158">
        <v>37.512</v>
      </c>
      <c r="L138" s="155"/>
      <c r="M138" s="159"/>
      <c r="N138" s="160"/>
      <c r="O138" s="160"/>
      <c r="P138" s="160"/>
      <c r="Q138" s="160"/>
      <c r="R138" s="160"/>
      <c r="S138" s="160"/>
      <c r="T138" s="161"/>
      <c r="AT138" s="156" t="s">
        <v>143</v>
      </c>
      <c r="AU138" s="156" t="s">
        <v>85</v>
      </c>
      <c r="AV138" s="13" t="s">
        <v>85</v>
      </c>
      <c r="AW138" s="13" t="s">
        <v>29</v>
      </c>
      <c r="AX138" s="13" t="s">
        <v>75</v>
      </c>
      <c r="AY138" s="156" t="s">
        <v>133</v>
      </c>
    </row>
    <row r="139" spans="1:65" s="13" customFormat="1">
      <c r="B139" s="155"/>
      <c r="D139" s="149" t="s">
        <v>143</v>
      </c>
      <c r="E139" s="156" t="s">
        <v>1</v>
      </c>
      <c r="F139" s="157" t="s">
        <v>197</v>
      </c>
      <c r="H139" s="158">
        <v>9.6319999999999997</v>
      </c>
      <c r="L139" s="155"/>
      <c r="M139" s="159"/>
      <c r="N139" s="160"/>
      <c r="O139" s="160"/>
      <c r="P139" s="160"/>
      <c r="Q139" s="160"/>
      <c r="R139" s="160"/>
      <c r="S139" s="160"/>
      <c r="T139" s="161"/>
      <c r="AT139" s="156" t="s">
        <v>143</v>
      </c>
      <c r="AU139" s="156" t="s">
        <v>85</v>
      </c>
      <c r="AV139" s="13" t="s">
        <v>85</v>
      </c>
      <c r="AW139" s="13" t="s">
        <v>29</v>
      </c>
      <c r="AX139" s="13" t="s">
        <v>75</v>
      </c>
      <c r="AY139" s="156" t="s">
        <v>133</v>
      </c>
    </row>
    <row r="140" spans="1:65" s="14" customFormat="1">
      <c r="B140" s="162"/>
      <c r="D140" s="149" t="s">
        <v>143</v>
      </c>
      <c r="E140" s="163" t="s">
        <v>1</v>
      </c>
      <c r="F140" s="164" t="s">
        <v>150</v>
      </c>
      <c r="H140" s="165">
        <v>47.143999999999998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3" t="s">
        <v>143</v>
      </c>
      <c r="AU140" s="163" t="s">
        <v>85</v>
      </c>
      <c r="AV140" s="14" t="s">
        <v>138</v>
      </c>
      <c r="AW140" s="14" t="s">
        <v>29</v>
      </c>
      <c r="AX140" s="14" t="s">
        <v>83</v>
      </c>
      <c r="AY140" s="163" t="s">
        <v>133</v>
      </c>
    </row>
    <row r="141" spans="1:65" s="2" customFormat="1" ht="21.75" customHeight="1">
      <c r="A141" s="30"/>
      <c r="B141" s="135"/>
      <c r="C141" s="136" t="s">
        <v>138</v>
      </c>
      <c r="D141" s="136" t="s">
        <v>134</v>
      </c>
      <c r="E141" s="137" t="s">
        <v>198</v>
      </c>
      <c r="F141" s="138" t="s">
        <v>199</v>
      </c>
      <c r="G141" s="139" t="s">
        <v>180</v>
      </c>
      <c r="H141" s="140">
        <v>47.143999999999998</v>
      </c>
      <c r="I141" s="202"/>
      <c r="J141" s="141">
        <f>ROUND(I141*H141,2)</f>
        <v>0</v>
      </c>
      <c r="K141" s="138" t="s">
        <v>181</v>
      </c>
      <c r="L141" s="31"/>
      <c r="M141" s="142" t="s">
        <v>1</v>
      </c>
      <c r="N141" s="143" t="s">
        <v>40</v>
      </c>
      <c r="O141" s="144">
        <v>0.33</v>
      </c>
      <c r="P141" s="144">
        <f>O141*H141</f>
        <v>15.55752</v>
      </c>
      <c r="Q141" s="144">
        <v>4.3800000000000002E-3</v>
      </c>
      <c r="R141" s="144">
        <f>Q141*H141</f>
        <v>0.20649072000000002</v>
      </c>
      <c r="S141" s="144">
        <v>0</v>
      </c>
      <c r="T141" s="14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6" t="s">
        <v>138</v>
      </c>
      <c r="AT141" s="146" t="s">
        <v>134</v>
      </c>
      <c r="AU141" s="146" t="s">
        <v>85</v>
      </c>
      <c r="AY141" s="18" t="s">
        <v>133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8" t="s">
        <v>83</v>
      </c>
      <c r="BK141" s="147">
        <f>ROUND(I141*H141,2)</f>
        <v>0</v>
      </c>
      <c r="BL141" s="18" t="s">
        <v>138</v>
      </c>
      <c r="BM141" s="146" t="s">
        <v>200</v>
      </c>
    </row>
    <row r="142" spans="1:65" s="2" customFormat="1" ht="21.75" customHeight="1">
      <c r="A142" s="30"/>
      <c r="B142" s="135"/>
      <c r="C142" s="136" t="s">
        <v>154</v>
      </c>
      <c r="D142" s="136" t="s">
        <v>134</v>
      </c>
      <c r="E142" s="137" t="s">
        <v>201</v>
      </c>
      <c r="F142" s="138" t="s">
        <v>202</v>
      </c>
      <c r="G142" s="139" t="s">
        <v>180</v>
      </c>
      <c r="H142" s="140">
        <v>47.143999999999998</v>
      </c>
      <c r="I142" s="202"/>
      <c r="J142" s="141">
        <f>ROUND(I142*H142,2)</f>
        <v>0</v>
      </c>
      <c r="K142" s="138" t="s">
        <v>181</v>
      </c>
      <c r="L142" s="31"/>
      <c r="M142" s="142" t="s">
        <v>1</v>
      </c>
      <c r="N142" s="143" t="s">
        <v>40</v>
      </c>
      <c r="O142" s="144">
        <v>0.48</v>
      </c>
      <c r="P142" s="144">
        <f>O142*H142</f>
        <v>22.629119999999997</v>
      </c>
      <c r="Q142" s="144">
        <v>3.15E-2</v>
      </c>
      <c r="R142" s="144">
        <f>Q142*H142</f>
        <v>1.485036</v>
      </c>
      <c r="S142" s="144">
        <v>0</v>
      </c>
      <c r="T142" s="145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6" t="s">
        <v>138</v>
      </c>
      <c r="AT142" s="146" t="s">
        <v>134</v>
      </c>
      <c r="AU142" s="146" t="s">
        <v>85</v>
      </c>
      <c r="AY142" s="18" t="s">
        <v>133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83</v>
      </c>
      <c r="BK142" s="147">
        <f>ROUND(I142*H142,2)</f>
        <v>0</v>
      </c>
      <c r="BL142" s="18" t="s">
        <v>138</v>
      </c>
      <c r="BM142" s="146" t="s">
        <v>203</v>
      </c>
    </row>
    <row r="143" spans="1:65" s="2" customFormat="1" ht="21.75" customHeight="1">
      <c r="A143" s="30"/>
      <c r="B143" s="135"/>
      <c r="C143" s="136" t="s">
        <v>158</v>
      </c>
      <c r="D143" s="136" t="s">
        <v>134</v>
      </c>
      <c r="E143" s="137" t="s">
        <v>204</v>
      </c>
      <c r="F143" s="138" t="s">
        <v>205</v>
      </c>
      <c r="G143" s="139" t="s">
        <v>180</v>
      </c>
      <c r="H143" s="140">
        <v>3.1259999999999999</v>
      </c>
      <c r="I143" s="202"/>
      <c r="J143" s="141">
        <f>ROUND(I143*H143,2)</f>
        <v>0</v>
      </c>
      <c r="K143" s="138" t="s">
        <v>181</v>
      </c>
      <c r="L143" s="31"/>
      <c r="M143" s="142" t="s">
        <v>1</v>
      </c>
      <c r="N143" s="143" t="s">
        <v>40</v>
      </c>
      <c r="O143" s="144">
        <v>0.29399999999999998</v>
      </c>
      <c r="P143" s="144">
        <f>O143*H143</f>
        <v>0.91904399999999986</v>
      </c>
      <c r="Q143" s="144">
        <v>6.28E-3</v>
      </c>
      <c r="R143" s="144">
        <f>Q143*H143</f>
        <v>1.9631280000000001E-2</v>
      </c>
      <c r="S143" s="144">
        <v>0</v>
      </c>
      <c r="T143" s="14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6" t="s">
        <v>138</v>
      </c>
      <c r="AT143" s="146" t="s">
        <v>134</v>
      </c>
      <c r="AU143" s="146" t="s">
        <v>85</v>
      </c>
      <c r="AY143" s="18" t="s">
        <v>133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8" t="s">
        <v>83</v>
      </c>
      <c r="BK143" s="147">
        <f>ROUND(I143*H143,2)</f>
        <v>0</v>
      </c>
      <c r="BL143" s="18" t="s">
        <v>138</v>
      </c>
      <c r="BM143" s="146" t="s">
        <v>206</v>
      </c>
    </row>
    <row r="144" spans="1:65" s="13" customFormat="1">
      <c r="B144" s="155"/>
      <c r="D144" s="149" t="s">
        <v>143</v>
      </c>
      <c r="E144" s="156" t="s">
        <v>1</v>
      </c>
      <c r="F144" s="157" t="s">
        <v>207</v>
      </c>
      <c r="H144" s="158">
        <v>3.1259999999999999</v>
      </c>
      <c r="L144" s="155"/>
      <c r="M144" s="159"/>
      <c r="N144" s="160"/>
      <c r="O144" s="160"/>
      <c r="P144" s="160"/>
      <c r="Q144" s="160"/>
      <c r="R144" s="160"/>
      <c r="S144" s="160"/>
      <c r="T144" s="161"/>
      <c r="AT144" s="156" t="s">
        <v>143</v>
      </c>
      <c r="AU144" s="156" t="s">
        <v>85</v>
      </c>
      <c r="AV144" s="13" t="s">
        <v>85</v>
      </c>
      <c r="AW144" s="13" t="s">
        <v>29</v>
      </c>
      <c r="AX144" s="13" t="s">
        <v>83</v>
      </c>
      <c r="AY144" s="156" t="s">
        <v>133</v>
      </c>
    </row>
    <row r="145" spans="1:65" s="2" customFormat="1" ht="21.75" customHeight="1">
      <c r="A145" s="30"/>
      <c r="B145" s="135"/>
      <c r="C145" s="136" t="s">
        <v>208</v>
      </c>
      <c r="D145" s="136" t="s">
        <v>134</v>
      </c>
      <c r="E145" s="137" t="s">
        <v>209</v>
      </c>
      <c r="F145" s="138" t="s">
        <v>210</v>
      </c>
      <c r="G145" s="139" t="s">
        <v>180</v>
      </c>
      <c r="H145" s="140">
        <v>44.018000000000001</v>
      </c>
      <c r="I145" s="202"/>
      <c r="J145" s="141">
        <f>ROUND(I145*H145,2)</f>
        <v>0</v>
      </c>
      <c r="K145" s="138" t="s">
        <v>181</v>
      </c>
      <c r="L145" s="31"/>
      <c r="M145" s="142" t="s">
        <v>1</v>
      </c>
      <c r="N145" s="143" t="s">
        <v>40</v>
      </c>
      <c r="O145" s="144">
        <v>0.245</v>
      </c>
      <c r="P145" s="144">
        <f>O145*H145</f>
        <v>10.784409999999999</v>
      </c>
      <c r="Q145" s="144">
        <v>2.6800000000000001E-3</v>
      </c>
      <c r="R145" s="144">
        <f>Q145*H145</f>
        <v>0.11796824</v>
      </c>
      <c r="S145" s="144">
        <v>0</v>
      </c>
      <c r="T145" s="145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6" t="s">
        <v>138</v>
      </c>
      <c r="AT145" s="146" t="s">
        <v>134</v>
      </c>
      <c r="AU145" s="146" t="s">
        <v>85</v>
      </c>
      <c r="AY145" s="18" t="s">
        <v>133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8" t="s">
        <v>83</v>
      </c>
      <c r="BK145" s="147">
        <f>ROUND(I145*H145,2)</f>
        <v>0</v>
      </c>
      <c r="BL145" s="18" t="s">
        <v>138</v>
      </c>
      <c r="BM145" s="146" t="s">
        <v>211</v>
      </c>
    </row>
    <row r="146" spans="1:65" s="13" customFormat="1">
      <c r="B146" s="155"/>
      <c r="D146" s="149" t="s">
        <v>143</v>
      </c>
      <c r="E146" s="156" t="s">
        <v>1</v>
      </c>
      <c r="F146" s="157" t="s">
        <v>212</v>
      </c>
      <c r="H146" s="158">
        <v>44.018000000000001</v>
      </c>
      <c r="L146" s="155"/>
      <c r="M146" s="159"/>
      <c r="N146" s="160"/>
      <c r="O146" s="160"/>
      <c r="P146" s="160"/>
      <c r="Q146" s="160"/>
      <c r="R146" s="160"/>
      <c r="S146" s="160"/>
      <c r="T146" s="161"/>
      <c r="AT146" s="156" t="s">
        <v>143</v>
      </c>
      <c r="AU146" s="156" t="s">
        <v>85</v>
      </c>
      <c r="AV146" s="13" t="s">
        <v>85</v>
      </c>
      <c r="AW146" s="13" t="s">
        <v>29</v>
      </c>
      <c r="AX146" s="13" t="s">
        <v>83</v>
      </c>
      <c r="AY146" s="156" t="s">
        <v>133</v>
      </c>
    </row>
    <row r="147" spans="1:65" s="11" customFormat="1" ht="22.9" customHeight="1">
      <c r="B147" s="125"/>
      <c r="D147" s="126" t="s">
        <v>74</v>
      </c>
      <c r="E147" s="176" t="s">
        <v>213</v>
      </c>
      <c r="F147" s="176" t="s">
        <v>214</v>
      </c>
      <c r="J147" s="177">
        <f>BK147</f>
        <v>0</v>
      </c>
      <c r="L147" s="125"/>
      <c r="M147" s="129"/>
      <c r="N147" s="130"/>
      <c r="O147" s="130"/>
      <c r="P147" s="131">
        <f>SUM(P148:P181)</f>
        <v>51.745991999999994</v>
      </c>
      <c r="Q147" s="130"/>
      <c r="R147" s="131">
        <f>SUM(R148:R181)</f>
        <v>2.0000000000000001E-4</v>
      </c>
      <c r="S147" s="130"/>
      <c r="T147" s="132">
        <f>SUM(T148:T181)</f>
        <v>2.7814959999999997</v>
      </c>
      <c r="AR147" s="126" t="s">
        <v>83</v>
      </c>
      <c r="AT147" s="133" t="s">
        <v>74</v>
      </c>
      <c r="AU147" s="133" t="s">
        <v>83</v>
      </c>
      <c r="AY147" s="126" t="s">
        <v>133</v>
      </c>
      <c r="BK147" s="134">
        <f>SUM(BK148:BK181)</f>
        <v>0</v>
      </c>
    </row>
    <row r="148" spans="1:65" s="2" customFormat="1" ht="21.75" customHeight="1">
      <c r="A148" s="30"/>
      <c r="B148" s="135"/>
      <c r="C148" s="136" t="s">
        <v>215</v>
      </c>
      <c r="D148" s="136" t="s">
        <v>134</v>
      </c>
      <c r="E148" s="137" t="s">
        <v>216</v>
      </c>
      <c r="F148" s="138" t="s">
        <v>217</v>
      </c>
      <c r="G148" s="139" t="s">
        <v>180</v>
      </c>
      <c r="H148" s="140">
        <v>84</v>
      </c>
      <c r="I148" s="202"/>
      <c r="J148" s="141">
        <f>ROUND(I148*H148,2)</f>
        <v>0</v>
      </c>
      <c r="K148" s="138" t="s">
        <v>181</v>
      </c>
      <c r="L148" s="31"/>
      <c r="M148" s="142" t="s">
        <v>1</v>
      </c>
      <c r="N148" s="143" t="s">
        <v>40</v>
      </c>
      <c r="O148" s="144">
        <v>0.14799999999999999</v>
      </c>
      <c r="P148" s="144">
        <f>O148*H148</f>
        <v>12.431999999999999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6" t="s">
        <v>138</v>
      </c>
      <c r="AT148" s="146" t="s">
        <v>134</v>
      </c>
      <c r="AU148" s="146" t="s">
        <v>85</v>
      </c>
      <c r="AY148" s="18" t="s">
        <v>133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83</v>
      </c>
      <c r="BK148" s="147">
        <f>ROUND(I148*H148,2)</f>
        <v>0</v>
      </c>
      <c r="BL148" s="18" t="s">
        <v>138</v>
      </c>
      <c r="BM148" s="146" t="s">
        <v>218</v>
      </c>
    </row>
    <row r="149" spans="1:65" s="12" customFormat="1">
      <c r="B149" s="148"/>
      <c r="D149" s="149" t="s">
        <v>143</v>
      </c>
      <c r="E149" s="150" t="s">
        <v>1</v>
      </c>
      <c r="F149" s="151" t="s">
        <v>219</v>
      </c>
      <c r="H149" s="150" t="s">
        <v>1</v>
      </c>
      <c r="L149" s="148"/>
      <c r="M149" s="152"/>
      <c r="N149" s="153"/>
      <c r="O149" s="153"/>
      <c r="P149" s="153"/>
      <c r="Q149" s="153"/>
      <c r="R149" s="153"/>
      <c r="S149" s="153"/>
      <c r="T149" s="154"/>
      <c r="AT149" s="150" t="s">
        <v>143</v>
      </c>
      <c r="AU149" s="150" t="s">
        <v>85</v>
      </c>
      <c r="AV149" s="12" t="s">
        <v>83</v>
      </c>
      <c r="AW149" s="12" t="s">
        <v>29</v>
      </c>
      <c r="AX149" s="12" t="s">
        <v>75</v>
      </c>
      <c r="AY149" s="150" t="s">
        <v>133</v>
      </c>
    </row>
    <row r="150" spans="1:65" s="12" customFormat="1" ht="22.5">
      <c r="B150" s="148"/>
      <c r="D150" s="149" t="s">
        <v>143</v>
      </c>
      <c r="E150" s="150" t="s">
        <v>1</v>
      </c>
      <c r="F150" s="151" t="s">
        <v>220</v>
      </c>
      <c r="H150" s="150" t="s">
        <v>1</v>
      </c>
      <c r="L150" s="148"/>
      <c r="M150" s="152"/>
      <c r="N150" s="153"/>
      <c r="O150" s="153"/>
      <c r="P150" s="153"/>
      <c r="Q150" s="153"/>
      <c r="R150" s="153"/>
      <c r="S150" s="153"/>
      <c r="T150" s="154"/>
      <c r="AT150" s="150" t="s">
        <v>143</v>
      </c>
      <c r="AU150" s="150" t="s">
        <v>85</v>
      </c>
      <c r="AV150" s="12" t="s">
        <v>83</v>
      </c>
      <c r="AW150" s="12" t="s">
        <v>29</v>
      </c>
      <c r="AX150" s="12" t="s">
        <v>75</v>
      </c>
      <c r="AY150" s="150" t="s">
        <v>133</v>
      </c>
    </row>
    <row r="151" spans="1:65" s="12" customFormat="1" ht="22.5">
      <c r="B151" s="148"/>
      <c r="D151" s="149" t="s">
        <v>143</v>
      </c>
      <c r="E151" s="150" t="s">
        <v>1</v>
      </c>
      <c r="F151" s="151" t="s">
        <v>221</v>
      </c>
      <c r="H151" s="150" t="s">
        <v>1</v>
      </c>
      <c r="L151" s="148"/>
      <c r="M151" s="152"/>
      <c r="N151" s="153"/>
      <c r="O151" s="153"/>
      <c r="P151" s="153"/>
      <c r="Q151" s="153"/>
      <c r="R151" s="153"/>
      <c r="S151" s="153"/>
      <c r="T151" s="154"/>
      <c r="AT151" s="150" t="s">
        <v>143</v>
      </c>
      <c r="AU151" s="150" t="s">
        <v>85</v>
      </c>
      <c r="AV151" s="12" t="s">
        <v>83</v>
      </c>
      <c r="AW151" s="12" t="s">
        <v>29</v>
      </c>
      <c r="AX151" s="12" t="s">
        <v>75</v>
      </c>
      <c r="AY151" s="150" t="s">
        <v>133</v>
      </c>
    </row>
    <row r="152" spans="1:65" s="12" customFormat="1" ht="22.5">
      <c r="B152" s="148"/>
      <c r="D152" s="149" t="s">
        <v>143</v>
      </c>
      <c r="E152" s="150" t="s">
        <v>1</v>
      </c>
      <c r="F152" s="151" t="s">
        <v>222</v>
      </c>
      <c r="H152" s="150" t="s">
        <v>1</v>
      </c>
      <c r="L152" s="148"/>
      <c r="M152" s="152"/>
      <c r="N152" s="153"/>
      <c r="O152" s="153"/>
      <c r="P152" s="153"/>
      <c r="Q152" s="153"/>
      <c r="R152" s="153"/>
      <c r="S152" s="153"/>
      <c r="T152" s="154"/>
      <c r="AT152" s="150" t="s">
        <v>143</v>
      </c>
      <c r="AU152" s="150" t="s">
        <v>85</v>
      </c>
      <c r="AV152" s="12" t="s">
        <v>83</v>
      </c>
      <c r="AW152" s="12" t="s">
        <v>29</v>
      </c>
      <c r="AX152" s="12" t="s">
        <v>75</v>
      </c>
      <c r="AY152" s="150" t="s">
        <v>133</v>
      </c>
    </row>
    <row r="153" spans="1:65" s="12" customFormat="1" ht="22.5">
      <c r="B153" s="148"/>
      <c r="D153" s="149" t="s">
        <v>143</v>
      </c>
      <c r="E153" s="150" t="s">
        <v>1</v>
      </c>
      <c r="F153" s="151" t="s">
        <v>223</v>
      </c>
      <c r="H153" s="150" t="s">
        <v>1</v>
      </c>
      <c r="L153" s="148"/>
      <c r="M153" s="152"/>
      <c r="N153" s="153"/>
      <c r="O153" s="153"/>
      <c r="P153" s="153"/>
      <c r="Q153" s="153"/>
      <c r="R153" s="153"/>
      <c r="S153" s="153"/>
      <c r="T153" s="154"/>
      <c r="AT153" s="150" t="s">
        <v>143</v>
      </c>
      <c r="AU153" s="150" t="s">
        <v>85</v>
      </c>
      <c r="AV153" s="12" t="s">
        <v>83</v>
      </c>
      <c r="AW153" s="12" t="s">
        <v>29</v>
      </c>
      <c r="AX153" s="12" t="s">
        <v>75</v>
      </c>
      <c r="AY153" s="150" t="s">
        <v>133</v>
      </c>
    </row>
    <row r="154" spans="1:65" s="12" customFormat="1" ht="22.5">
      <c r="B154" s="148"/>
      <c r="D154" s="149" t="s">
        <v>143</v>
      </c>
      <c r="E154" s="150" t="s">
        <v>1</v>
      </c>
      <c r="F154" s="151" t="s">
        <v>224</v>
      </c>
      <c r="H154" s="150" t="s">
        <v>1</v>
      </c>
      <c r="L154" s="148"/>
      <c r="M154" s="152"/>
      <c r="N154" s="153"/>
      <c r="O154" s="153"/>
      <c r="P154" s="153"/>
      <c r="Q154" s="153"/>
      <c r="R154" s="153"/>
      <c r="S154" s="153"/>
      <c r="T154" s="154"/>
      <c r="AT154" s="150" t="s">
        <v>143</v>
      </c>
      <c r="AU154" s="150" t="s">
        <v>85</v>
      </c>
      <c r="AV154" s="12" t="s">
        <v>83</v>
      </c>
      <c r="AW154" s="12" t="s">
        <v>29</v>
      </c>
      <c r="AX154" s="12" t="s">
        <v>75</v>
      </c>
      <c r="AY154" s="150" t="s">
        <v>133</v>
      </c>
    </row>
    <row r="155" spans="1:65" s="12" customFormat="1" ht="22.5">
      <c r="B155" s="148"/>
      <c r="D155" s="149" t="s">
        <v>143</v>
      </c>
      <c r="E155" s="150" t="s">
        <v>1</v>
      </c>
      <c r="F155" s="151" t="s">
        <v>225</v>
      </c>
      <c r="H155" s="150" t="s">
        <v>1</v>
      </c>
      <c r="L155" s="148"/>
      <c r="M155" s="152"/>
      <c r="N155" s="153"/>
      <c r="O155" s="153"/>
      <c r="P155" s="153"/>
      <c r="Q155" s="153"/>
      <c r="R155" s="153"/>
      <c r="S155" s="153"/>
      <c r="T155" s="154"/>
      <c r="AT155" s="150" t="s">
        <v>143</v>
      </c>
      <c r="AU155" s="150" t="s">
        <v>85</v>
      </c>
      <c r="AV155" s="12" t="s">
        <v>83</v>
      </c>
      <c r="AW155" s="12" t="s">
        <v>29</v>
      </c>
      <c r="AX155" s="12" t="s">
        <v>75</v>
      </c>
      <c r="AY155" s="150" t="s">
        <v>133</v>
      </c>
    </row>
    <row r="156" spans="1:65" s="12" customFormat="1" ht="22.5">
      <c r="B156" s="148"/>
      <c r="D156" s="149" t="s">
        <v>143</v>
      </c>
      <c r="E156" s="150" t="s">
        <v>1</v>
      </c>
      <c r="F156" s="151" t="s">
        <v>226</v>
      </c>
      <c r="H156" s="150" t="s">
        <v>1</v>
      </c>
      <c r="L156" s="148"/>
      <c r="M156" s="152"/>
      <c r="N156" s="153"/>
      <c r="O156" s="153"/>
      <c r="P156" s="153"/>
      <c r="Q156" s="153"/>
      <c r="R156" s="153"/>
      <c r="S156" s="153"/>
      <c r="T156" s="154"/>
      <c r="AT156" s="150" t="s">
        <v>143</v>
      </c>
      <c r="AU156" s="150" t="s">
        <v>85</v>
      </c>
      <c r="AV156" s="12" t="s">
        <v>83</v>
      </c>
      <c r="AW156" s="12" t="s">
        <v>29</v>
      </c>
      <c r="AX156" s="12" t="s">
        <v>75</v>
      </c>
      <c r="AY156" s="150" t="s">
        <v>133</v>
      </c>
    </row>
    <row r="157" spans="1:65" s="12" customFormat="1" ht="22.5">
      <c r="B157" s="148"/>
      <c r="D157" s="149" t="s">
        <v>143</v>
      </c>
      <c r="E157" s="150" t="s">
        <v>1</v>
      </c>
      <c r="F157" s="151" t="s">
        <v>227</v>
      </c>
      <c r="H157" s="150" t="s">
        <v>1</v>
      </c>
      <c r="L157" s="148"/>
      <c r="M157" s="152"/>
      <c r="N157" s="153"/>
      <c r="O157" s="153"/>
      <c r="P157" s="153"/>
      <c r="Q157" s="153"/>
      <c r="R157" s="153"/>
      <c r="S157" s="153"/>
      <c r="T157" s="154"/>
      <c r="AT157" s="150" t="s">
        <v>143</v>
      </c>
      <c r="AU157" s="150" t="s">
        <v>85</v>
      </c>
      <c r="AV157" s="12" t="s">
        <v>83</v>
      </c>
      <c r="AW157" s="12" t="s">
        <v>29</v>
      </c>
      <c r="AX157" s="12" t="s">
        <v>75</v>
      </c>
      <c r="AY157" s="150" t="s">
        <v>133</v>
      </c>
    </row>
    <row r="158" spans="1:65" s="12" customFormat="1" ht="22.5">
      <c r="B158" s="148"/>
      <c r="D158" s="149" t="s">
        <v>143</v>
      </c>
      <c r="E158" s="150" t="s">
        <v>1</v>
      </c>
      <c r="F158" s="151" t="s">
        <v>228</v>
      </c>
      <c r="H158" s="150" t="s">
        <v>1</v>
      </c>
      <c r="L158" s="148"/>
      <c r="M158" s="152"/>
      <c r="N158" s="153"/>
      <c r="O158" s="153"/>
      <c r="P158" s="153"/>
      <c r="Q158" s="153"/>
      <c r="R158" s="153"/>
      <c r="S158" s="153"/>
      <c r="T158" s="154"/>
      <c r="AT158" s="150" t="s">
        <v>143</v>
      </c>
      <c r="AU158" s="150" t="s">
        <v>85</v>
      </c>
      <c r="AV158" s="12" t="s">
        <v>83</v>
      </c>
      <c r="AW158" s="12" t="s">
        <v>29</v>
      </c>
      <c r="AX158" s="12" t="s">
        <v>75</v>
      </c>
      <c r="AY158" s="150" t="s">
        <v>133</v>
      </c>
    </row>
    <row r="159" spans="1:65" s="12" customFormat="1">
      <c r="B159" s="148"/>
      <c r="D159" s="149" t="s">
        <v>143</v>
      </c>
      <c r="E159" s="150" t="s">
        <v>1</v>
      </c>
      <c r="F159" s="151" t="s">
        <v>229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4"/>
      <c r="AT159" s="150" t="s">
        <v>143</v>
      </c>
      <c r="AU159" s="150" t="s">
        <v>85</v>
      </c>
      <c r="AV159" s="12" t="s">
        <v>83</v>
      </c>
      <c r="AW159" s="12" t="s">
        <v>29</v>
      </c>
      <c r="AX159" s="12" t="s">
        <v>75</v>
      </c>
      <c r="AY159" s="150" t="s">
        <v>133</v>
      </c>
    </row>
    <row r="160" spans="1:65" s="12" customFormat="1" ht="22.5">
      <c r="B160" s="148"/>
      <c r="D160" s="149" t="s">
        <v>143</v>
      </c>
      <c r="E160" s="150" t="s">
        <v>1</v>
      </c>
      <c r="F160" s="151" t="s">
        <v>230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>
      <c r="B161" s="148"/>
      <c r="D161" s="149" t="s">
        <v>143</v>
      </c>
      <c r="E161" s="150" t="s">
        <v>1</v>
      </c>
      <c r="F161" s="151" t="s">
        <v>231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 ht="22.5">
      <c r="B162" s="148"/>
      <c r="D162" s="149" t="s">
        <v>143</v>
      </c>
      <c r="E162" s="150" t="s">
        <v>1</v>
      </c>
      <c r="F162" s="151" t="s">
        <v>232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3" customFormat="1">
      <c r="B163" s="155"/>
      <c r="D163" s="149" t="s">
        <v>143</v>
      </c>
      <c r="E163" s="156" t="s">
        <v>1</v>
      </c>
      <c r="F163" s="157" t="s">
        <v>233</v>
      </c>
      <c r="H163" s="158">
        <v>84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143</v>
      </c>
      <c r="AU163" s="156" t="s">
        <v>85</v>
      </c>
      <c r="AV163" s="13" t="s">
        <v>85</v>
      </c>
      <c r="AW163" s="13" t="s">
        <v>29</v>
      </c>
      <c r="AX163" s="13" t="s">
        <v>75</v>
      </c>
      <c r="AY163" s="156" t="s">
        <v>133</v>
      </c>
    </row>
    <row r="164" spans="1:65" s="14" customFormat="1">
      <c r="B164" s="162"/>
      <c r="D164" s="149" t="s">
        <v>143</v>
      </c>
      <c r="E164" s="163" t="s">
        <v>1</v>
      </c>
      <c r="F164" s="164" t="s">
        <v>150</v>
      </c>
      <c r="H164" s="165">
        <v>84</v>
      </c>
      <c r="L164" s="162"/>
      <c r="M164" s="166"/>
      <c r="N164" s="167"/>
      <c r="O164" s="167"/>
      <c r="P164" s="167"/>
      <c r="Q164" s="167"/>
      <c r="R164" s="167"/>
      <c r="S164" s="167"/>
      <c r="T164" s="168"/>
      <c r="AT164" s="163" t="s">
        <v>143</v>
      </c>
      <c r="AU164" s="163" t="s">
        <v>85</v>
      </c>
      <c r="AV164" s="14" t="s">
        <v>138</v>
      </c>
      <c r="AW164" s="14" t="s">
        <v>29</v>
      </c>
      <c r="AX164" s="14" t="s">
        <v>83</v>
      </c>
      <c r="AY164" s="163" t="s">
        <v>133</v>
      </c>
    </row>
    <row r="165" spans="1:65" s="2" customFormat="1" ht="21.75" customHeight="1">
      <c r="A165" s="30"/>
      <c r="B165" s="135"/>
      <c r="C165" s="136" t="s">
        <v>213</v>
      </c>
      <c r="D165" s="136" t="s">
        <v>134</v>
      </c>
      <c r="E165" s="137" t="s">
        <v>234</v>
      </c>
      <c r="F165" s="138" t="s">
        <v>235</v>
      </c>
      <c r="G165" s="139" t="s">
        <v>180</v>
      </c>
      <c r="H165" s="140">
        <v>84</v>
      </c>
      <c r="I165" s="202"/>
      <c r="J165" s="141">
        <f>ROUND(I165*H165,2)</f>
        <v>0</v>
      </c>
      <c r="K165" s="138" t="s">
        <v>181</v>
      </c>
      <c r="L165" s="31"/>
      <c r="M165" s="142" t="s">
        <v>1</v>
      </c>
      <c r="N165" s="143" t="s">
        <v>40</v>
      </c>
      <c r="O165" s="144">
        <v>9.0999999999999998E-2</v>
      </c>
      <c r="P165" s="144">
        <f>O165*H165</f>
        <v>7.6440000000000001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6" t="s">
        <v>138</v>
      </c>
      <c r="AT165" s="146" t="s">
        <v>134</v>
      </c>
      <c r="AU165" s="146" t="s">
        <v>85</v>
      </c>
      <c r="AY165" s="18" t="s">
        <v>133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8" t="s">
        <v>83</v>
      </c>
      <c r="BK165" s="147">
        <f>ROUND(I165*H165,2)</f>
        <v>0</v>
      </c>
      <c r="BL165" s="18" t="s">
        <v>138</v>
      </c>
      <c r="BM165" s="146" t="s">
        <v>236</v>
      </c>
    </row>
    <row r="166" spans="1:65" s="2" customFormat="1" ht="16.5" customHeight="1">
      <c r="A166" s="30"/>
      <c r="B166" s="135"/>
      <c r="C166" s="136" t="s">
        <v>237</v>
      </c>
      <c r="D166" s="136" t="s">
        <v>134</v>
      </c>
      <c r="E166" s="137" t="s">
        <v>238</v>
      </c>
      <c r="F166" s="138" t="s">
        <v>239</v>
      </c>
      <c r="G166" s="139" t="s">
        <v>180</v>
      </c>
      <c r="H166" s="140">
        <v>84</v>
      </c>
      <c r="I166" s="202"/>
      <c r="J166" s="141">
        <f>ROUND(I166*H166,2)</f>
        <v>0</v>
      </c>
      <c r="K166" s="138" t="s">
        <v>181</v>
      </c>
      <c r="L166" s="31"/>
      <c r="M166" s="142" t="s">
        <v>1</v>
      </c>
      <c r="N166" s="143" t="s">
        <v>40</v>
      </c>
      <c r="O166" s="144">
        <v>4.9000000000000002E-2</v>
      </c>
      <c r="P166" s="144">
        <f>O166*H166</f>
        <v>4.1160000000000005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6" t="s">
        <v>138</v>
      </c>
      <c r="AT166" s="146" t="s">
        <v>134</v>
      </c>
      <c r="AU166" s="146" t="s">
        <v>85</v>
      </c>
      <c r="AY166" s="18" t="s">
        <v>133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8" t="s">
        <v>83</v>
      </c>
      <c r="BK166" s="147">
        <f>ROUND(I166*H166,2)</f>
        <v>0</v>
      </c>
      <c r="BL166" s="18" t="s">
        <v>138</v>
      </c>
      <c r="BM166" s="146" t="s">
        <v>240</v>
      </c>
    </row>
    <row r="167" spans="1:65" s="12" customFormat="1">
      <c r="B167" s="148"/>
      <c r="D167" s="149" t="s">
        <v>143</v>
      </c>
      <c r="E167" s="150" t="s">
        <v>1</v>
      </c>
      <c r="F167" s="151" t="s">
        <v>241</v>
      </c>
      <c r="H167" s="150" t="s">
        <v>1</v>
      </c>
      <c r="L167" s="148"/>
      <c r="M167" s="152"/>
      <c r="N167" s="153"/>
      <c r="O167" s="153"/>
      <c r="P167" s="153"/>
      <c r="Q167" s="153"/>
      <c r="R167" s="153"/>
      <c r="S167" s="153"/>
      <c r="T167" s="154"/>
      <c r="AT167" s="150" t="s">
        <v>143</v>
      </c>
      <c r="AU167" s="150" t="s">
        <v>85</v>
      </c>
      <c r="AV167" s="12" t="s">
        <v>83</v>
      </c>
      <c r="AW167" s="12" t="s">
        <v>29</v>
      </c>
      <c r="AX167" s="12" t="s">
        <v>75</v>
      </c>
      <c r="AY167" s="150" t="s">
        <v>133</v>
      </c>
    </row>
    <row r="168" spans="1:65" s="12" customFormat="1">
      <c r="B168" s="148"/>
      <c r="D168" s="149" t="s">
        <v>143</v>
      </c>
      <c r="E168" s="150" t="s">
        <v>1</v>
      </c>
      <c r="F168" s="151" t="s">
        <v>242</v>
      </c>
      <c r="H168" s="150" t="s">
        <v>1</v>
      </c>
      <c r="L168" s="148"/>
      <c r="M168" s="152"/>
      <c r="N168" s="153"/>
      <c r="O168" s="153"/>
      <c r="P168" s="153"/>
      <c r="Q168" s="153"/>
      <c r="R168" s="153"/>
      <c r="S168" s="153"/>
      <c r="T168" s="154"/>
      <c r="AT168" s="150" t="s">
        <v>143</v>
      </c>
      <c r="AU168" s="150" t="s">
        <v>85</v>
      </c>
      <c r="AV168" s="12" t="s">
        <v>83</v>
      </c>
      <c r="AW168" s="12" t="s">
        <v>29</v>
      </c>
      <c r="AX168" s="12" t="s">
        <v>75</v>
      </c>
      <c r="AY168" s="150" t="s">
        <v>133</v>
      </c>
    </row>
    <row r="169" spans="1:65" s="12" customFormat="1" ht="22.5">
      <c r="B169" s="148"/>
      <c r="D169" s="149" t="s">
        <v>143</v>
      </c>
      <c r="E169" s="150" t="s">
        <v>1</v>
      </c>
      <c r="F169" s="151" t="s">
        <v>243</v>
      </c>
      <c r="H169" s="150" t="s">
        <v>1</v>
      </c>
      <c r="L169" s="148"/>
      <c r="M169" s="152"/>
      <c r="N169" s="153"/>
      <c r="O169" s="153"/>
      <c r="P169" s="153"/>
      <c r="Q169" s="153"/>
      <c r="R169" s="153"/>
      <c r="S169" s="153"/>
      <c r="T169" s="154"/>
      <c r="AT169" s="150" t="s">
        <v>143</v>
      </c>
      <c r="AU169" s="150" t="s">
        <v>85</v>
      </c>
      <c r="AV169" s="12" t="s">
        <v>83</v>
      </c>
      <c r="AW169" s="12" t="s">
        <v>29</v>
      </c>
      <c r="AX169" s="12" t="s">
        <v>75</v>
      </c>
      <c r="AY169" s="150" t="s">
        <v>133</v>
      </c>
    </row>
    <row r="170" spans="1:65" s="13" customFormat="1">
      <c r="B170" s="155"/>
      <c r="D170" s="149" t="s">
        <v>143</v>
      </c>
      <c r="E170" s="156" t="s">
        <v>1</v>
      </c>
      <c r="F170" s="157" t="s">
        <v>244</v>
      </c>
      <c r="H170" s="158">
        <v>84</v>
      </c>
      <c r="L170" s="155"/>
      <c r="M170" s="159"/>
      <c r="N170" s="160"/>
      <c r="O170" s="160"/>
      <c r="P170" s="160"/>
      <c r="Q170" s="160"/>
      <c r="R170" s="160"/>
      <c r="S170" s="160"/>
      <c r="T170" s="161"/>
      <c r="AT170" s="156" t="s">
        <v>143</v>
      </c>
      <c r="AU170" s="156" t="s">
        <v>85</v>
      </c>
      <c r="AV170" s="13" t="s">
        <v>85</v>
      </c>
      <c r="AW170" s="13" t="s">
        <v>29</v>
      </c>
      <c r="AX170" s="13" t="s">
        <v>83</v>
      </c>
      <c r="AY170" s="156" t="s">
        <v>133</v>
      </c>
    </row>
    <row r="171" spans="1:65" s="2" customFormat="1" ht="16.5" customHeight="1">
      <c r="A171" s="30"/>
      <c r="B171" s="135"/>
      <c r="C171" s="136" t="s">
        <v>245</v>
      </c>
      <c r="D171" s="136" t="s">
        <v>134</v>
      </c>
      <c r="E171" s="137" t="s">
        <v>246</v>
      </c>
      <c r="F171" s="138" t="s">
        <v>247</v>
      </c>
      <c r="G171" s="139" t="s">
        <v>180</v>
      </c>
      <c r="H171" s="140">
        <v>84</v>
      </c>
      <c r="I171" s="202"/>
      <c r="J171" s="141">
        <f>ROUND(I171*H171,2)</f>
        <v>0</v>
      </c>
      <c r="K171" s="138" t="s">
        <v>181</v>
      </c>
      <c r="L171" s="31"/>
      <c r="M171" s="142" t="s">
        <v>1</v>
      </c>
      <c r="N171" s="143" t="s">
        <v>40</v>
      </c>
      <c r="O171" s="144">
        <v>3.3000000000000002E-2</v>
      </c>
      <c r="P171" s="144">
        <f>O171*H171</f>
        <v>2.7720000000000002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6" t="s">
        <v>138</v>
      </c>
      <c r="AT171" s="146" t="s">
        <v>134</v>
      </c>
      <c r="AU171" s="146" t="s">
        <v>85</v>
      </c>
      <c r="AY171" s="18" t="s">
        <v>133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8" t="s">
        <v>83</v>
      </c>
      <c r="BK171" s="147">
        <f>ROUND(I171*H171,2)</f>
        <v>0</v>
      </c>
      <c r="BL171" s="18" t="s">
        <v>138</v>
      </c>
      <c r="BM171" s="146" t="s">
        <v>248</v>
      </c>
    </row>
    <row r="172" spans="1:65" s="2" customFormat="1" ht="21.75" customHeight="1">
      <c r="A172" s="30"/>
      <c r="B172" s="135"/>
      <c r="C172" s="136" t="s">
        <v>249</v>
      </c>
      <c r="D172" s="136" t="s">
        <v>134</v>
      </c>
      <c r="E172" s="137" t="s">
        <v>250</v>
      </c>
      <c r="F172" s="138" t="s">
        <v>251</v>
      </c>
      <c r="G172" s="139" t="s">
        <v>180</v>
      </c>
      <c r="H172" s="140">
        <v>5</v>
      </c>
      <c r="I172" s="202"/>
      <c r="J172" s="141">
        <f>ROUND(I172*H172,2)</f>
        <v>0</v>
      </c>
      <c r="K172" s="138" t="s">
        <v>181</v>
      </c>
      <c r="L172" s="31"/>
      <c r="M172" s="142" t="s">
        <v>1</v>
      </c>
      <c r="N172" s="143" t="s">
        <v>40</v>
      </c>
      <c r="O172" s="144">
        <v>0.308</v>
      </c>
      <c r="P172" s="144">
        <f>O172*H172</f>
        <v>1.54</v>
      </c>
      <c r="Q172" s="144">
        <v>4.0000000000000003E-5</v>
      </c>
      <c r="R172" s="144">
        <f>Q172*H172</f>
        <v>2.0000000000000001E-4</v>
      </c>
      <c r="S172" s="144">
        <v>0</v>
      </c>
      <c r="T172" s="14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6" t="s">
        <v>138</v>
      </c>
      <c r="AT172" s="146" t="s">
        <v>134</v>
      </c>
      <c r="AU172" s="146" t="s">
        <v>85</v>
      </c>
      <c r="AY172" s="18" t="s">
        <v>133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8" t="s">
        <v>83</v>
      </c>
      <c r="BK172" s="147">
        <f>ROUND(I172*H172,2)</f>
        <v>0</v>
      </c>
      <c r="BL172" s="18" t="s">
        <v>138</v>
      </c>
      <c r="BM172" s="146" t="s">
        <v>252</v>
      </c>
    </row>
    <row r="173" spans="1:65" s="2" customFormat="1" ht="33" customHeight="1">
      <c r="A173" s="30"/>
      <c r="B173" s="135"/>
      <c r="C173" s="136" t="s">
        <v>253</v>
      </c>
      <c r="D173" s="136" t="s">
        <v>134</v>
      </c>
      <c r="E173" s="137" t="s">
        <v>254</v>
      </c>
      <c r="F173" s="138" t="s">
        <v>255</v>
      </c>
      <c r="G173" s="139" t="s">
        <v>180</v>
      </c>
      <c r="H173" s="140">
        <v>47.143999999999998</v>
      </c>
      <c r="I173" s="202"/>
      <c r="J173" s="141">
        <f>ROUND(I173*H173,2)</f>
        <v>0</v>
      </c>
      <c r="K173" s="138" t="s">
        <v>181</v>
      </c>
      <c r="L173" s="31"/>
      <c r="M173" s="142" t="s">
        <v>1</v>
      </c>
      <c r="N173" s="143" t="s">
        <v>40</v>
      </c>
      <c r="O173" s="144">
        <v>0.22</v>
      </c>
      <c r="P173" s="144">
        <f>O173*H173</f>
        <v>10.37168</v>
      </c>
      <c r="Q173" s="144">
        <v>0</v>
      </c>
      <c r="R173" s="144">
        <f>Q173*H173</f>
        <v>0</v>
      </c>
      <c r="S173" s="144">
        <v>5.8999999999999997E-2</v>
      </c>
      <c r="T173" s="145">
        <f>S173*H173</f>
        <v>2.7814959999999997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6" t="s">
        <v>138</v>
      </c>
      <c r="AT173" s="146" t="s">
        <v>134</v>
      </c>
      <c r="AU173" s="146" t="s">
        <v>85</v>
      </c>
      <c r="AY173" s="18" t="s">
        <v>133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83</v>
      </c>
      <c r="BK173" s="147">
        <f>ROUND(I173*H173,2)</f>
        <v>0</v>
      </c>
      <c r="BL173" s="18" t="s">
        <v>138</v>
      </c>
      <c r="BM173" s="146" t="s">
        <v>256</v>
      </c>
    </row>
    <row r="174" spans="1:65" s="12" customFormat="1">
      <c r="B174" s="148"/>
      <c r="D174" s="149" t="s">
        <v>143</v>
      </c>
      <c r="E174" s="150" t="s">
        <v>1</v>
      </c>
      <c r="F174" s="151" t="s">
        <v>195</v>
      </c>
      <c r="H174" s="150" t="s">
        <v>1</v>
      </c>
      <c r="L174" s="148"/>
      <c r="M174" s="152"/>
      <c r="N174" s="153"/>
      <c r="O174" s="153"/>
      <c r="P174" s="153"/>
      <c r="Q174" s="153"/>
      <c r="R174" s="153"/>
      <c r="S174" s="153"/>
      <c r="T174" s="154"/>
      <c r="AT174" s="150" t="s">
        <v>143</v>
      </c>
      <c r="AU174" s="150" t="s">
        <v>85</v>
      </c>
      <c r="AV174" s="12" t="s">
        <v>83</v>
      </c>
      <c r="AW174" s="12" t="s">
        <v>29</v>
      </c>
      <c r="AX174" s="12" t="s">
        <v>75</v>
      </c>
      <c r="AY174" s="150" t="s">
        <v>133</v>
      </c>
    </row>
    <row r="175" spans="1:65" s="13" customFormat="1">
      <c r="B175" s="155"/>
      <c r="D175" s="149" t="s">
        <v>143</v>
      </c>
      <c r="E175" s="156" t="s">
        <v>1</v>
      </c>
      <c r="F175" s="157" t="s">
        <v>196</v>
      </c>
      <c r="H175" s="158">
        <v>37.512</v>
      </c>
      <c r="L175" s="155"/>
      <c r="M175" s="159"/>
      <c r="N175" s="160"/>
      <c r="O175" s="160"/>
      <c r="P175" s="160"/>
      <c r="Q175" s="160"/>
      <c r="R175" s="160"/>
      <c r="S175" s="160"/>
      <c r="T175" s="161"/>
      <c r="AT175" s="156" t="s">
        <v>143</v>
      </c>
      <c r="AU175" s="156" t="s">
        <v>85</v>
      </c>
      <c r="AV175" s="13" t="s">
        <v>85</v>
      </c>
      <c r="AW175" s="13" t="s">
        <v>29</v>
      </c>
      <c r="AX175" s="13" t="s">
        <v>75</v>
      </c>
      <c r="AY175" s="156" t="s">
        <v>133</v>
      </c>
    </row>
    <row r="176" spans="1:65" s="13" customFormat="1">
      <c r="B176" s="155"/>
      <c r="D176" s="149" t="s">
        <v>143</v>
      </c>
      <c r="E176" s="156" t="s">
        <v>1</v>
      </c>
      <c r="F176" s="157" t="s">
        <v>197</v>
      </c>
      <c r="H176" s="158">
        <v>9.6319999999999997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143</v>
      </c>
      <c r="AU176" s="156" t="s">
        <v>85</v>
      </c>
      <c r="AV176" s="13" t="s">
        <v>85</v>
      </c>
      <c r="AW176" s="13" t="s">
        <v>29</v>
      </c>
      <c r="AX176" s="13" t="s">
        <v>75</v>
      </c>
      <c r="AY176" s="156" t="s">
        <v>133</v>
      </c>
    </row>
    <row r="177" spans="1:65" s="14" customFormat="1">
      <c r="B177" s="162"/>
      <c r="D177" s="149" t="s">
        <v>143</v>
      </c>
      <c r="E177" s="163" t="s">
        <v>1</v>
      </c>
      <c r="F177" s="164" t="s">
        <v>150</v>
      </c>
      <c r="H177" s="165">
        <v>47.143999999999998</v>
      </c>
      <c r="L177" s="162"/>
      <c r="M177" s="166"/>
      <c r="N177" s="167"/>
      <c r="O177" s="167"/>
      <c r="P177" s="167"/>
      <c r="Q177" s="167"/>
      <c r="R177" s="167"/>
      <c r="S177" s="167"/>
      <c r="T177" s="168"/>
      <c r="AT177" s="163" t="s">
        <v>143</v>
      </c>
      <c r="AU177" s="163" t="s">
        <v>85</v>
      </c>
      <c r="AV177" s="14" t="s">
        <v>138</v>
      </c>
      <c r="AW177" s="14" t="s">
        <v>29</v>
      </c>
      <c r="AX177" s="14" t="s">
        <v>83</v>
      </c>
      <c r="AY177" s="163" t="s">
        <v>133</v>
      </c>
    </row>
    <row r="178" spans="1:65" s="2" customFormat="1" ht="21.75" customHeight="1">
      <c r="A178" s="30"/>
      <c r="B178" s="135"/>
      <c r="C178" s="136" t="s">
        <v>257</v>
      </c>
      <c r="D178" s="136" t="s">
        <v>134</v>
      </c>
      <c r="E178" s="137" t="s">
        <v>258</v>
      </c>
      <c r="F178" s="138" t="s">
        <v>259</v>
      </c>
      <c r="G178" s="139" t="s">
        <v>180</v>
      </c>
      <c r="H178" s="140">
        <v>47.143999999999998</v>
      </c>
      <c r="I178" s="202"/>
      <c r="J178" s="141">
        <f>ROUND(I178*H178,2)</f>
        <v>0</v>
      </c>
      <c r="K178" s="138" t="s">
        <v>181</v>
      </c>
      <c r="L178" s="31"/>
      <c r="M178" s="142" t="s">
        <v>1</v>
      </c>
      <c r="N178" s="143" t="s">
        <v>40</v>
      </c>
      <c r="O178" s="144">
        <v>0.27300000000000002</v>
      </c>
      <c r="P178" s="144">
        <f>O178*H178</f>
        <v>12.870312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6" t="s">
        <v>138</v>
      </c>
      <c r="AT178" s="146" t="s">
        <v>134</v>
      </c>
      <c r="AU178" s="146" t="s">
        <v>85</v>
      </c>
      <c r="AY178" s="18" t="s">
        <v>133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83</v>
      </c>
      <c r="BK178" s="147">
        <f>ROUND(I178*H178,2)</f>
        <v>0</v>
      </c>
      <c r="BL178" s="18" t="s">
        <v>138</v>
      </c>
      <c r="BM178" s="146" t="s">
        <v>260</v>
      </c>
    </row>
    <row r="179" spans="1:65" s="12" customFormat="1">
      <c r="B179" s="148"/>
      <c r="D179" s="149" t="s">
        <v>143</v>
      </c>
      <c r="E179" s="150" t="s">
        <v>1</v>
      </c>
      <c r="F179" s="151" t="s">
        <v>261</v>
      </c>
      <c r="H179" s="150" t="s">
        <v>1</v>
      </c>
      <c r="L179" s="148"/>
      <c r="M179" s="152"/>
      <c r="N179" s="153"/>
      <c r="O179" s="153"/>
      <c r="P179" s="153"/>
      <c r="Q179" s="153"/>
      <c r="R179" s="153"/>
      <c r="S179" s="153"/>
      <c r="T179" s="154"/>
      <c r="AT179" s="150" t="s">
        <v>143</v>
      </c>
      <c r="AU179" s="150" t="s">
        <v>85</v>
      </c>
      <c r="AV179" s="12" t="s">
        <v>83</v>
      </c>
      <c r="AW179" s="12" t="s">
        <v>29</v>
      </c>
      <c r="AX179" s="12" t="s">
        <v>75</v>
      </c>
      <c r="AY179" s="150" t="s">
        <v>133</v>
      </c>
    </row>
    <row r="180" spans="1:65" s="13" customFormat="1">
      <c r="B180" s="155"/>
      <c r="D180" s="149" t="s">
        <v>143</v>
      </c>
      <c r="E180" s="156" t="s">
        <v>1</v>
      </c>
      <c r="F180" s="157" t="s">
        <v>262</v>
      </c>
      <c r="H180" s="158">
        <v>47.143999999999998</v>
      </c>
      <c r="L180" s="155"/>
      <c r="M180" s="159"/>
      <c r="N180" s="160"/>
      <c r="O180" s="160"/>
      <c r="P180" s="160"/>
      <c r="Q180" s="160"/>
      <c r="R180" s="160"/>
      <c r="S180" s="160"/>
      <c r="T180" s="161"/>
      <c r="AT180" s="156" t="s">
        <v>143</v>
      </c>
      <c r="AU180" s="156" t="s">
        <v>85</v>
      </c>
      <c r="AV180" s="13" t="s">
        <v>85</v>
      </c>
      <c r="AW180" s="13" t="s">
        <v>29</v>
      </c>
      <c r="AX180" s="13" t="s">
        <v>75</v>
      </c>
      <c r="AY180" s="156" t="s">
        <v>133</v>
      </c>
    </row>
    <row r="181" spans="1:65" s="14" customFormat="1">
      <c r="B181" s="162"/>
      <c r="D181" s="149" t="s">
        <v>143</v>
      </c>
      <c r="E181" s="163" t="s">
        <v>1</v>
      </c>
      <c r="F181" s="164" t="s">
        <v>150</v>
      </c>
      <c r="H181" s="165">
        <v>47.143999999999998</v>
      </c>
      <c r="L181" s="162"/>
      <c r="M181" s="166"/>
      <c r="N181" s="167"/>
      <c r="O181" s="167"/>
      <c r="P181" s="167"/>
      <c r="Q181" s="167"/>
      <c r="R181" s="167"/>
      <c r="S181" s="167"/>
      <c r="T181" s="168"/>
      <c r="AT181" s="163" t="s">
        <v>143</v>
      </c>
      <c r="AU181" s="163" t="s">
        <v>85</v>
      </c>
      <c r="AV181" s="14" t="s">
        <v>138</v>
      </c>
      <c r="AW181" s="14" t="s">
        <v>29</v>
      </c>
      <c r="AX181" s="14" t="s">
        <v>83</v>
      </c>
      <c r="AY181" s="163" t="s">
        <v>133</v>
      </c>
    </row>
    <row r="182" spans="1:65" s="11" customFormat="1" ht="22.9" customHeight="1">
      <c r="B182" s="125"/>
      <c r="D182" s="126" t="s">
        <v>74</v>
      </c>
      <c r="E182" s="176" t="s">
        <v>263</v>
      </c>
      <c r="F182" s="176" t="s">
        <v>264</v>
      </c>
      <c r="J182" s="177">
        <f>BK182</f>
        <v>0</v>
      </c>
      <c r="L182" s="125"/>
      <c r="M182" s="129"/>
      <c r="N182" s="130"/>
      <c r="O182" s="130"/>
      <c r="P182" s="131">
        <f>SUM(P183:P190)</f>
        <v>10.38252</v>
      </c>
      <c r="Q182" s="130"/>
      <c r="R182" s="131">
        <f>SUM(R183:R190)</f>
        <v>0</v>
      </c>
      <c r="S182" s="130"/>
      <c r="T182" s="132">
        <f>SUM(T183:T190)</f>
        <v>0</v>
      </c>
      <c r="AR182" s="126" t="s">
        <v>83</v>
      </c>
      <c r="AT182" s="133" t="s">
        <v>74</v>
      </c>
      <c r="AU182" s="133" t="s">
        <v>83</v>
      </c>
      <c r="AY182" s="126" t="s">
        <v>133</v>
      </c>
      <c r="BK182" s="134">
        <f>SUM(BK183:BK190)</f>
        <v>0</v>
      </c>
    </row>
    <row r="183" spans="1:65" s="2" customFormat="1" ht="21.75" customHeight="1">
      <c r="A183" s="30"/>
      <c r="B183" s="135"/>
      <c r="C183" s="136" t="s">
        <v>8</v>
      </c>
      <c r="D183" s="136" t="s">
        <v>134</v>
      </c>
      <c r="E183" s="137" t="s">
        <v>265</v>
      </c>
      <c r="F183" s="138" t="s">
        <v>266</v>
      </c>
      <c r="G183" s="139" t="s">
        <v>267</v>
      </c>
      <c r="H183" s="140">
        <v>2.7909999999999999</v>
      </c>
      <c r="I183" s="202"/>
      <c r="J183" s="141">
        <f>ROUND(I183*H183,2)</f>
        <v>0</v>
      </c>
      <c r="K183" s="138" t="s">
        <v>181</v>
      </c>
      <c r="L183" s="31"/>
      <c r="M183" s="142" t="s">
        <v>1</v>
      </c>
      <c r="N183" s="143" t="s">
        <v>40</v>
      </c>
      <c r="O183" s="144">
        <v>2.42</v>
      </c>
      <c r="P183" s="144">
        <f>O183*H183</f>
        <v>6.7542199999999992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138</v>
      </c>
      <c r="AT183" s="146" t="s">
        <v>134</v>
      </c>
      <c r="AU183" s="146" t="s">
        <v>85</v>
      </c>
      <c r="AY183" s="18" t="s">
        <v>133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83</v>
      </c>
      <c r="BK183" s="147">
        <f>ROUND(I183*H183,2)</f>
        <v>0</v>
      </c>
      <c r="BL183" s="18" t="s">
        <v>138</v>
      </c>
      <c r="BM183" s="146" t="s">
        <v>268</v>
      </c>
    </row>
    <row r="184" spans="1:65" s="2" customFormat="1" ht="21.75" customHeight="1">
      <c r="A184" s="30"/>
      <c r="B184" s="135"/>
      <c r="C184" s="136" t="s">
        <v>269</v>
      </c>
      <c r="D184" s="136" t="s">
        <v>134</v>
      </c>
      <c r="E184" s="137" t="s">
        <v>270</v>
      </c>
      <c r="F184" s="138" t="s">
        <v>271</v>
      </c>
      <c r="G184" s="139" t="s">
        <v>267</v>
      </c>
      <c r="H184" s="140">
        <v>13.955</v>
      </c>
      <c r="I184" s="202"/>
      <c r="J184" s="141">
        <f>ROUND(I184*H184,2)</f>
        <v>0</v>
      </c>
      <c r="K184" s="138" t="s">
        <v>181</v>
      </c>
      <c r="L184" s="31"/>
      <c r="M184" s="142" t="s">
        <v>1</v>
      </c>
      <c r="N184" s="143" t="s">
        <v>40</v>
      </c>
      <c r="O184" s="144">
        <v>0.26</v>
      </c>
      <c r="P184" s="144">
        <f>O184*H184</f>
        <v>3.6283000000000003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6" t="s">
        <v>138</v>
      </c>
      <c r="AT184" s="146" t="s">
        <v>134</v>
      </c>
      <c r="AU184" s="146" t="s">
        <v>85</v>
      </c>
      <c r="AY184" s="18" t="s">
        <v>133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8" t="s">
        <v>83</v>
      </c>
      <c r="BK184" s="147">
        <f>ROUND(I184*H184,2)</f>
        <v>0</v>
      </c>
      <c r="BL184" s="18" t="s">
        <v>138</v>
      </c>
      <c r="BM184" s="146" t="s">
        <v>272</v>
      </c>
    </row>
    <row r="185" spans="1:65" s="13" customFormat="1">
      <c r="B185" s="155"/>
      <c r="D185" s="149" t="s">
        <v>143</v>
      </c>
      <c r="F185" s="157" t="s">
        <v>273</v>
      </c>
      <c r="H185" s="158">
        <v>13.955</v>
      </c>
      <c r="L185" s="155"/>
      <c r="M185" s="159"/>
      <c r="N185" s="160"/>
      <c r="O185" s="160"/>
      <c r="P185" s="160"/>
      <c r="Q185" s="160"/>
      <c r="R185" s="160"/>
      <c r="S185" s="160"/>
      <c r="T185" s="161"/>
      <c r="AT185" s="156" t="s">
        <v>143</v>
      </c>
      <c r="AU185" s="156" t="s">
        <v>85</v>
      </c>
      <c r="AV185" s="13" t="s">
        <v>85</v>
      </c>
      <c r="AW185" s="13" t="s">
        <v>3</v>
      </c>
      <c r="AX185" s="13" t="s">
        <v>83</v>
      </c>
      <c r="AY185" s="156" t="s">
        <v>133</v>
      </c>
    </row>
    <row r="186" spans="1:65" s="2" customFormat="1" ht="21.75" customHeight="1">
      <c r="A186" s="30"/>
      <c r="B186" s="135"/>
      <c r="C186" s="136" t="s">
        <v>274</v>
      </c>
      <c r="D186" s="136" t="s">
        <v>134</v>
      </c>
      <c r="E186" s="137" t="s">
        <v>275</v>
      </c>
      <c r="F186" s="138" t="s">
        <v>276</v>
      </c>
      <c r="G186" s="139" t="s">
        <v>267</v>
      </c>
      <c r="H186" s="140">
        <v>4.3819999999999997</v>
      </c>
      <c r="I186" s="202"/>
      <c r="J186" s="141">
        <f>ROUND(I186*H186,2)</f>
        <v>0</v>
      </c>
      <c r="K186" s="138" t="s">
        <v>1</v>
      </c>
      <c r="L186" s="31"/>
      <c r="M186" s="142" t="s">
        <v>1</v>
      </c>
      <c r="N186" s="143" t="s">
        <v>40</v>
      </c>
      <c r="O186" s="144">
        <v>0</v>
      </c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6" t="s">
        <v>138</v>
      </c>
      <c r="AT186" s="146" t="s">
        <v>134</v>
      </c>
      <c r="AU186" s="146" t="s">
        <v>85</v>
      </c>
      <c r="AY186" s="18" t="s">
        <v>133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83</v>
      </c>
      <c r="BK186" s="147">
        <f>ROUND(I186*H186,2)</f>
        <v>0</v>
      </c>
      <c r="BL186" s="18" t="s">
        <v>138</v>
      </c>
      <c r="BM186" s="146" t="s">
        <v>277</v>
      </c>
    </row>
    <row r="187" spans="1:65" s="12" customFormat="1">
      <c r="B187" s="148"/>
      <c r="D187" s="149" t="s">
        <v>143</v>
      </c>
      <c r="E187" s="150" t="s">
        <v>1</v>
      </c>
      <c r="F187" s="151" t="s">
        <v>278</v>
      </c>
      <c r="H187" s="150" t="s">
        <v>1</v>
      </c>
      <c r="L187" s="148"/>
      <c r="M187" s="152"/>
      <c r="N187" s="153"/>
      <c r="O187" s="153"/>
      <c r="P187" s="153"/>
      <c r="Q187" s="153"/>
      <c r="R187" s="153"/>
      <c r="S187" s="153"/>
      <c r="T187" s="154"/>
      <c r="AT187" s="150" t="s">
        <v>143</v>
      </c>
      <c r="AU187" s="150" t="s">
        <v>85</v>
      </c>
      <c r="AV187" s="12" t="s">
        <v>83</v>
      </c>
      <c r="AW187" s="12" t="s">
        <v>29</v>
      </c>
      <c r="AX187" s="12" t="s">
        <v>75</v>
      </c>
      <c r="AY187" s="150" t="s">
        <v>133</v>
      </c>
    </row>
    <row r="188" spans="1:65" s="12" customFormat="1">
      <c r="B188" s="148"/>
      <c r="D188" s="149" t="s">
        <v>143</v>
      </c>
      <c r="E188" s="150" t="s">
        <v>1</v>
      </c>
      <c r="F188" s="151" t="s">
        <v>279</v>
      </c>
      <c r="H188" s="150" t="s">
        <v>1</v>
      </c>
      <c r="L188" s="148"/>
      <c r="M188" s="152"/>
      <c r="N188" s="153"/>
      <c r="O188" s="153"/>
      <c r="P188" s="153"/>
      <c r="Q188" s="153"/>
      <c r="R188" s="153"/>
      <c r="S188" s="153"/>
      <c r="T188" s="154"/>
      <c r="AT188" s="150" t="s">
        <v>143</v>
      </c>
      <c r="AU188" s="150" t="s">
        <v>85</v>
      </c>
      <c r="AV188" s="12" t="s">
        <v>83</v>
      </c>
      <c r="AW188" s="12" t="s">
        <v>29</v>
      </c>
      <c r="AX188" s="12" t="s">
        <v>75</v>
      </c>
      <c r="AY188" s="150" t="s">
        <v>133</v>
      </c>
    </row>
    <row r="189" spans="1:65" s="12" customFormat="1" ht="22.5">
      <c r="B189" s="148"/>
      <c r="D189" s="149" t="s">
        <v>143</v>
      </c>
      <c r="E189" s="150" t="s">
        <v>1</v>
      </c>
      <c r="F189" s="151" t="s">
        <v>280</v>
      </c>
      <c r="H189" s="150" t="s">
        <v>1</v>
      </c>
      <c r="L189" s="148"/>
      <c r="M189" s="152"/>
      <c r="N189" s="153"/>
      <c r="O189" s="153"/>
      <c r="P189" s="153"/>
      <c r="Q189" s="153"/>
      <c r="R189" s="153"/>
      <c r="S189" s="153"/>
      <c r="T189" s="154"/>
      <c r="AT189" s="150" t="s">
        <v>143</v>
      </c>
      <c r="AU189" s="150" t="s">
        <v>85</v>
      </c>
      <c r="AV189" s="12" t="s">
        <v>83</v>
      </c>
      <c r="AW189" s="12" t="s">
        <v>29</v>
      </c>
      <c r="AX189" s="12" t="s">
        <v>75</v>
      </c>
      <c r="AY189" s="150" t="s">
        <v>133</v>
      </c>
    </row>
    <row r="190" spans="1:65" s="13" customFormat="1">
      <c r="B190" s="155"/>
      <c r="D190" s="149" t="s">
        <v>143</v>
      </c>
      <c r="E190" s="156" t="s">
        <v>1</v>
      </c>
      <c r="F190" s="157" t="s">
        <v>281</v>
      </c>
      <c r="H190" s="158">
        <v>4.3819999999999997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143</v>
      </c>
      <c r="AU190" s="156" t="s">
        <v>85</v>
      </c>
      <c r="AV190" s="13" t="s">
        <v>85</v>
      </c>
      <c r="AW190" s="13" t="s">
        <v>29</v>
      </c>
      <c r="AX190" s="13" t="s">
        <v>83</v>
      </c>
      <c r="AY190" s="156" t="s">
        <v>133</v>
      </c>
    </row>
    <row r="191" spans="1:65" s="11" customFormat="1" ht="22.9" customHeight="1">
      <c r="B191" s="125"/>
      <c r="D191" s="126" t="s">
        <v>74</v>
      </c>
      <c r="E191" s="176" t="s">
        <v>282</v>
      </c>
      <c r="F191" s="176" t="s">
        <v>283</v>
      </c>
      <c r="J191" s="177">
        <f>BK191</f>
        <v>0</v>
      </c>
      <c r="L191" s="125"/>
      <c r="M191" s="129"/>
      <c r="N191" s="130"/>
      <c r="O191" s="130"/>
      <c r="P191" s="131">
        <f>P192</f>
        <v>0</v>
      </c>
      <c r="Q191" s="130"/>
      <c r="R191" s="131">
        <f>R192</f>
        <v>0</v>
      </c>
      <c r="S191" s="130"/>
      <c r="T191" s="132">
        <f>T192</f>
        <v>0</v>
      </c>
      <c r="AR191" s="126" t="s">
        <v>83</v>
      </c>
      <c r="AT191" s="133" t="s">
        <v>74</v>
      </c>
      <c r="AU191" s="133" t="s">
        <v>83</v>
      </c>
      <c r="AY191" s="126" t="s">
        <v>133</v>
      </c>
      <c r="BK191" s="134">
        <f>BK192</f>
        <v>0</v>
      </c>
    </row>
    <row r="192" spans="1:65" s="2" customFormat="1" ht="16.5" customHeight="1">
      <c r="A192" s="30"/>
      <c r="B192" s="135"/>
      <c r="C192" s="136" t="s">
        <v>284</v>
      </c>
      <c r="D192" s="136" t="s">
        <v>134</v>
      </c>
      <c r="E192" s="137" t="s">
        <v>285</v>
      </c>
      <c r="F192" s="138" t="s">
        <v>286</v>
      </c>
      <c r="G192" s="139" t="s">
        <v>267</v>
      </c>
      <c r="H192" s="140">
        <v>3.71</v>
      </c>
      <c r="I192" s="202"/>
      <c r="J192" s="141">
        <f>ROUND(I192*H192,2)</f>
        <v>0</v>
      </c>
      <c r="K192" s="138" t="s">
        <v>1</v>
      </c>
      <c r="L192" s="31"/>
      <c r="M192" s="142" t="s">
        <v>1</v>
      </c>
      <c r="N192" s="143" t="s">
        <v>40</v>
      </c>
      <c r="O192" s="144">
        <v>0</v>
      </c>
      <c r="P192" s="144">
        <f>O192*H192</f>
        <v>0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6" t="s">
        <v>138</v>
      </c>
      <c r="AT192" s="146" t="s">
        <v>134</v>
      </c>
      <c r="AU192" s="146" t="s">
        <v>85</v>
      </c>
      <c r="AY192" s="18" t="s">
        <v>133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83</v>
      </c>
      <c r="BK192" s="147">
        <f>ROUND(I192*H192,2)</f>
        <v>0</v>
      </c>
      <c r="BL192" s="18" t="s">
        <v>138</v>
      </c>
      <c r="BM192" s="146" t="s">
        <v>287</v>
      </c>
    </row>
    <row r="193" spans="1:65" s="11" customFormat="1" ht="25.9" customHeight="1">
      <c r="B193" s="125"/>
      <c r="D193" s="126" t="s">
        <v>74</v>
      </c>
      <c r="E193" s="127" t="s">
        <v>288</v>
      </c>
      <c r="F193" s="127" t="s">
        <v>289</v>
      </c>
      <c r="J193" s="128">
        <f>BK193</f>
        <v>0</v>
      </c>
      <c r="L193" s="125"/>
      <c r="M193" s="129"/>
      <c r="N193" s="130"/>
      <c r="O193" s="130"/>
      <c r="P193" s="131">
        <f>P194+P202</f>
        <v>10.47584</v>
      </c>
      <c r="Q193" s="130"/>
      <c r="R193" s="131">
        <f>R194+R202</f>
        <v>8.8747999999999994E-2</v>
      </c>
      <c r="S193" s="130"/>
      <c r="T193" s="132">
        <f>T194+T202</f>
        <v>9.9319999999999999E-3</v>
      </c>
      <c r="AR193" s="126" t="s">
        <v>85</v>
      </c>
      <c r="AT193" s="133" t="s">
        <v>74</v>
      </c>
      <c r="AU193" s="133" t="s">
        <v>75</v>
      </c>
      <c r="AY193" s="126" t="s">
        <v>133</v>
      </c>
      <c r="BK193" s="134">
        <f>BK194+BK202</f>
        <v>0</v>
      </c>
    </row>
    <row r="194" spans="1:65" s="11" customFormat="1" ht="22.9" customHeight="1">
      <c r="B194" s="125"/>
      <c r="D194" s="126" t="s">
        <v>74</v>
      </c>
      <c r="E194" s="176" t="s">
        <v>290</v>
      </c>
      <c r="F194" s="176" t="s">
        <v>291</v>
      </c>
      <c r="J194" s="177">
        <f>BK194</f>
        <v>0</v>
      </c>
      <c r="L194" s="125"/>
      <c r="M194" s="129"/>
      <c r="N194" s="130"/>
      <c r="O194" s="130"/>
      <c r="P194" s="131">
        <f>SUM(P195:P201)</f>
        <v>8.24024</v>
      </c>
      <c r="Q194" s="130"/>
      <c r="R194" s="131">
        <f>SUM(R195:R201)</f>
        <v>3.2447999999999998E-2</v>
      </c>
      <c r="S194" s="130"/>
      <c r="T194" s="132">
        <f>SUM(T195:T201)</f>
        <v>9.9319999999999999E-3</v>
      </c>
      <c r="AR194" s="126" t="s">
        <v>85</v>
      </c>
      <c r="AT194" s="133" t="s">
        <v>74</v>
      </c>
      <c r="AU194" s="133" t="s">
        <v>83</v>
      </c>
      <c r="AY194" s="126" t="s">
        <v>133</v>
      </c>
      <c r="BK194" s="134">
        <f>SUM(BK195:BK201)</f>
        <v>0</v>
      </c>
    </row>
    <row r="195" spans="1:65" s="2" customFormat="1" ht="21.75" customHeight="1">
      <c r="A195" s="30"/>
      <c r="B195" s="135"/>
      <c r="C195" s="136" t="s">
        <v>292</v>
      </c>
      <c r="D195" s="136" t="s">
        <v>134</v>
      </c>
      <c r="E195" s="137" t="s">
        <v>293</v>
      </c>
      <c r="F195" s="138" t="s">
        <v>294</v>
      </c>
      <c r="G195" s="139" t="s">
        <v>295</v>
      </c>
      <c r="H195" s="140">
        <v>5.2</v>
      </c>
      <c r="I195" s="202"/>
      <c r="J195" s="141">
        <f>ROUND(I195*H195,2)</f>
        <v>0</v>
      </c>
      <c r="K195" s="138" t="s">
        <v>181</v>
      </c>
      <c r="L195" s="31"/>
      <c r="M195" s="142" t="s">
        <v>1</v>
      </c>
      <c r="N195" s="143" t="s">
        <v>40</v>
      </c>
      <c r="O195" s="144">
        <v>0.43</v>
      </c>
      <c r="P195" s="144">
        <f>O195*H195</f>
        <v>2.2360000000000002</v>
      </c>
      <c r="Q195" s="144">
        <v>0</v>
      </c>
      <c r="R195" s="144">
        <f>Q195*H195</f>
        <v>0</v>
      </c>
      <c r="S195" s="144">
        <v>1.91E-3</v>
      </c>
      <c r="T195" s="145">
        <f>S195*H195</f>
        <v>9.9319999999999999E-3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269</v>
      </c>
      <c r="AT195" s="146" t="s">
        <v>134</v>
      </c>
      <c r="AU195" s="146" t="s">
        <v>85</v>
      </c>
      <c r="AY195" s="18" t="s">
        <v>133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83</v>
      </c>
      <c r="BK195" s="147">
        <f>ROUND(I195*H195,2)</f>
        <v>0</v>
      </c>
      <c r="BL195" s="18" t="s">
        <v>269</v>
      </c>
      <c r="BM195" s="146" t="s">
        <v>296</v>
      </c>
    </row>
    <row r="196" spans="1:65" s="2" customFormat="1" ht="21.75" customHeight="1">
      <c r="A196" s="30"/>
      <c r="B196" s="135"/>
      <c r="C196" s="136" t="s">
        <v>297</v>
      </c>
      <c r="D196" s="136" t="s">
        <v>134</v>
      </c>
      <c r="E196" s="137" t="s">
        <v>298</v>
      </c>
      <c r="F196" s="138" t="s">
        <v>299</v>
      </c>
      <c r="G196" s="139" t="s">
        <v>295</v>
      </c>
      <c r="H196" s="140">
        <v>5.2</v>
      </c>
      <c r="I196" s="202"/>
      <c r="J196" s="141">
        <f>ROUND(I196*H196,2)</f>
        <v>0</v>
      </c>
      <c r="K196" s="138" t="s">
        <v>181</v>
      </c>
      <c r="L196" s="31"/>
      <c r="M196" s="142" t="s">
        <v>1</v>
      </c>
      <c r="N196" s="143" t="s">
        <v>40</v>
      </c>
      <c r="O196" s="144">
        <v>1.125</v>
      </c>
      <c r="P196" s="144">
        <f>O196*H196</f>
        <v>5.8500000000000005</v>
      </c>
      <c r="Q196" s="144">
        <v>6.2399999999999999E-3</v>
      </c>
      <c r="R196" s="144">
        <f>Q196*H196</f>
        <v>3.2447999999999998E-2</v>
      </c>
      <c r="S196" s="144">
        <v>0</v>
      </c>
      <c r="T196" s="145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6" t="s">
        <v>269</v>
      </c>
      <c r="AT196" s="146" t="s">
        <v>134</v>
      </c>
      <c r="AU196" s="146" t="s">
        <v>85</v>
      </c>
      <c r="AY196" s="18" t="s">
        <v>133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8" t="s">
        <v>83</v>
      </c>
      <c r="BK196" s="147">
        <f>ROUND(I196*H196,2)</f>
        <v>0</v>
      </c>
      <c r="BL196" s="18" t="s">
        <v>269</v>
      </c>
      <c r="BM196" s="146" t="s">
        <v>300</v>
      </c>
    </row>
    <row r="197" spans="1:65" s="12" customFormat="1">
      <c r="B197" s="148"/>
      <c r="D197" s="149" t="s">
        <v>143</v>
      </c>
      <c r="E197" s="150" t="s">
        <v>1</v>
      </c>
      <c r="F197" s="151" t="s">
        <v>301</v>
      </c>
      <c r="H197" s="150" t="s">
        <v>1</v>
      </c>
      <c r="L197" s="148"/>
      <c r="M197" s="152"/>
      <c r="N197" s="153"/>
      <c r="O197" s="153"/>
      <c r="P197" s="153"/>
      <c r="Q197" s="153"/>
      <c r="R197" s="153"/>
      <c r="S197" s="153"/>
      <c r="T197" s="154"/>
      <c r="AT197" s="150" t="s">
        <v>143</v>
      </c>
      <c r="AU197" s="150" t="s">
        <v>85</v>
      </c>
      <c r="AV197" s="12" t="s">
        <v>83</v>
      </c>
      <c r="AW197" s="12" t="s">
        <v>29</v>
      </c>
      <c r="AX197" s="12" t="s">
        <v>75</v>
      </c>
      <c r="AY197" s="150" t="s">
        <v>133</v>
      </c>
    </row>
    <row r="198" spans="1:65" s="12" customFormat="1">
      <c r="B198" s="148"/>
      <c r="D198" s="149" t="s">
        <v>143</v>
      </c>
      <c r="E198" s="150" t="s">
        <v>1</v>
      </c>
      <c r="F198" s="151" t="s">
        <v>302</v>
      </c>
      <c r="H198" s="150" t="s">
        <v>1</v>
      </c>
      <c r="L198" s="148"/>
      <c r="M198" s="152"/>
      <c r="N198" s="153"/>
      <c r="O198" s="153"/>
      <c r="P198" s="153"/>
      <c r="Q198" s="153"/>
      <c r="R198" s="153"/>
      <c r="S198" s="153"/>
      <c r="T198" s="154"/>
      <c r="AT198" s="150" t="s">
        <v>143</v>
      </c>
      <c r="AU198" s="150" t="s">
        <v>85</v>
      </c>
      <c r="AV198" s="12" t="s">
        <v>83</v>
      </c>
      <c r="AW198" s="12" t="s">
        <v>29</v>
      </c>
      <c r="AX198" s="12" t="s">
        <v>75</v>
      </c>
      <c r="AY198" s="150" t="s">
        <v>133</v>
      </c>
    </row>
    <row r="199" spans="1:65" s="13" customFormat="1">
      <c r="B199" s="155"/>
      <c r="D199" s="149" t="s">
        <v>143</v>
      </c>
      <c r="E199" s="156" t="s">
        <v>1</v>
      </c>
      <c r="F199" s="157" t="s">
        <v>303</v>
      </c>
      <c r="H199" s="158">
        <v>5.2</v>
      </c>
      <c r="L199" s="155"/>
      <c r="M199" s="159"/>
      <c r="N199" s="160"/>
      <c r="O199" s="160"/>
      <c r="P199" s="160"/>
      <c r="Q199" s="160"/>
      <c r="R199" s="160"/>
      <c r="S199" s="160"/>
      <c r="T199" s="161"/>
      <c r="AT199" s="156" t="s">
        <v>143</v>
      </c>
      <c r="AU199" s="156" t="s">
        <v>85</v>
      </c>
      <c r="AV199" s="13" t="s">
        <v>85</v>
      </c>
      <c r="AW199" s="13" t="s">
        <v>29</v>
      </c>
      <c r="AX199" s="13" t="s">
        <v>75</v>
      </c>
      <c r="AY199" s="156" t="s">
        <v>133</v>
      </c>
    </row>
    <row r="200" spans="1:65" s="14" customFormat="1">
      <c r="B200" s="162"/>
      <c r="D200" s="149" t="s">
        <v>143</v>
      </c>
      <c r="E200" s="163" t="s">
        <v>1</v>
      </c>
      <c r="F200" s="164" t="s">
        <v>150</v>
      </c>
      <c r="H200" s="165">
        <v>5.2</v>
      </c>
      <c r="L200" s="162"/>
      <c r="M200" s="166"/>
      <c r="N200" s="167"/>
      <c r="O200" s="167"/>
      <c r="P200" s="167"/>
      <c r="Q200" s="167"/>
      <c r="R200" s="167"/>
      <c r="S200" s="167"/>
      <c r="T200" s="168"/>
      <c r="AT200" s="163" t="s">
        <v>143</v>
      </c>
      <c r="AU200" s="163" t="s">
        <v>85</v>
      </c>
      <c r="AV200" s="14" t="s">
        <v>138</v>
      </c>
      <c r="AW200" s="14" t="s">
        <v>29</v>
      </c>
      <c r="AX200" s="14" t="s">
        <v>83</v>
      </c>
      <c r="AY200" s="163" t="s">
        <v>133</v>
      </c>
    </row>
    <row r="201" spans="1:65" s="2" customFormat="1" ht="21.75" customHeight="1">
      <c r="A201" s="30"/>
      <c r="B201" s="135"/>
      <c r="C201" s="136" t="s">
        <v>7</v>
      </c>
      <c r="D201" s="136" t="s">
        <v>134</v>
      </c>
      <c r="E201" s="137" t="s">
        <v>304</v>
      </c>
      <c r="F201" s="138" t="s">
        <v>305</v>
      </c>
      <c r="G201" s="139" t="s">
        <v>267</v>
      </c>
      <c r="H201" s="140">
        <v>3.2000000000000001E-2</v>
      </c>
      <c r="I201" s="202"/>
      <c r="J201" s="141">
        <f>ROUND(I201*H201,2)</f>
        <v>0</v>
      </c>
      <c r="K201" s="138" t="s">
        <v>181</v>
      </c>
      <c r="L201" s="31"/>
      <c r="M201" s="142" t="s">
        <v>1</v>
      </c>
      <c r="N201" s="143" t="s">
        <v>40</v>
      </c>
      <c r="O201" s="144">
        <v>4.82</v>
      </c>
      <c r="P201" s="144">
        <f>O201*H201</f>
        <v>0.15424000000000002</v>
      </c>
      <c r="Q201" s="144">
        <v>0</v>
      </c>
      <c r="R201" s="144">
        <f>Q201*H201</f>
        <v>0</v>
      </c>
      <c r="S201" s="144">
        <v>0</v>
      </c>
      <c r="T201" s="145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6" t="s">
        <v>269</v>
      </c>
      <c r="AT201" s="146" t="s">
        <v>134</v>
      </c>
      <c r="AU201" s="146" t="s">
        <v>85</v>
      </c>
      <c r="AY201" s="18" t="s">
        <v>133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8" t="s">
        <v>83</v>
      </c>
      <c r="BK201" s="147">
        <f>ROUND(I201*H201,2)</f>
        <v>0</v>
      </c>
      <c r="BL201" s="18" t="s">
        <v>269</v>
      </c>
      <c r="BM201" s="146" t="s">
        <v>306</v>
      </c>
    </row>
    <row r="202" spans="1:65" s="11" customFormat="1" ht="22.9" customHeight="1">
      <c r="B202" s="125"/>
      <c r="D202" s="126" t="s">
        <v>74</v>
      </c>
      <c r="E202" s="176" t="s">
        <v>307</v>
      </c>
      <c r="F202" s="176" t="s">
        <v>308</v>
      </c>
      <c r="J202" s="177">
        <f>BK202</f>
        <v>0</v>
      </c>
      <c r="L202" s="125"/>
      <c r="M202" s="129"/>
      <c r="N202" s="130"/>
      <c r="O202" s="130"/>
      <c r="P202" s="131">
        <f>SUM(P203:P209)</f>
        <v>2.2356000000000003</v>
      </c>
      <c r="Q202" s="130"/>
      <c r="R202" s="131">
        <f>SUM(R203:R209)</f>
        <v>5.6300000000000003E-2</v>
      </c>
      <c r="S202" s="130"/>
      <c r="T202" s="132">
        <f>SUM(T203:T209)</f>
        <v>0</v>
      </c>
      <c r="AR202" s="126" t="s">
        <v>85</v>
      </c>
      <c r="AT202" s="133" t="s">
        <v>74</v>
      </c>
      <c r="AU202" s="133" t="s">
        <v>83</v>
      </c>
      <c r="AY202" s="126" t="s">
        <v>133</v>
      </c>
      <c r="BK202" s="134">
        <f>SUM(BK203:BK209)</f>
        <v>0</v>
      </c>
    </row>
    <row r="203" spans="1:65" s="2" customFormat="1" ht="16.5" customHeight="1">
      <c r="A203" s="30"/>
      <c r="B203" s="135"/>
      <c r="C203" s="136" t="s">
        <v>309</v>
      </c>
      <c r="D203" s="136" t="s">
        <v>134</v>
      </c>
      <c r="E203" s="137" t="s">
        <v>310</v>
      </c>
      <c r="F203" s="138" t="s">
        <v>311</v>
      </c>
      <c r="G203" s="139" t="s">
        <v>295</v>
      </c>
      <c r="H203" s="140">
        <v>10.4</v>
      </c>
      <c r="I203" s="202"/>
      <c r="J203" s="141">
        <f>ROUND(I203*H203,2)</f>
        <v>0</v>
      </c>
      <c r="K203" s="138" t="s">
        <v>1</v>
      </c>
      <c r="L203" s="31"/>
      <c r="M203" s="142" t="s">
        <v>1</v>
      </c>
      <c r="N203" s="143" t="s">
        <v>40</v>
      </c>
      <c r="O203" s="144">
        <v>3.9E-2</v>
      </c>
      <c r="P203" s="144">
        <f>O203*H203</f>
        <v>0.40560000000000002</v>
      </c>
      <c r="Q203" s="144">
        <v>5.0000000000000001E-3</v>
      </c>
      <c r="R203" s="144">
        <f>Q203*H203</f>
        <v>5.2000000000000005E-2</v>
      </c>
      <c r="S203" s="144">
        <v>0</v>
      </c>
      <c r="T203" s="145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46" t="s">
        <v>269</v>
      </c>
      <c r="AT203" s="146" t="s">
        <v>134</v>
      </c>
      <c r="AU203" s="146" t="s">
        <v>85</v>
      </c>
      <c r="AY203" s="18" t="s">
        <v>133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83</v>
      </c>
      <c r="BK203" s="147">
        <f>ROUND(I203*H203,2)</f>
        <v>0</v>
      </c>
      <c r="BL203" s="18" t="s">
        <v>269</v>
      </c>
      <c r="BM203" s="146" t="s">
        <v>312</v>
      </c>
    </row>
    <row r="204" spans="1:65" s="12" customFormat="1">
      <c r="B204" s="148"/>
      <c r="D204" s="149" t="s">
        <v>143</v>
      </c>
      <c r="E204" s="150" t="s">
        <v>1</v>
      </c>
      <c r="F204" s="151" t="s">
        <v>313</v>
      </c>
      <c r="H204" s="150" t="s">
        <v>1</v>
      </c>
      <c r="L204" s="148"/>
      <c r="M204" s="152"/>
      <c r="N204" s="153"/>
      <c r="O204" s="153"/>
      <c r="P204" s="153"/>
      <c r="Q204" s="153"/>
      <c r="R204" s="153"/>
      <c r="S204" s="153"/>
      <c r="T204" s="154"/>
      <c r="AT204" s="150" t="s">
        <v>143</v>
      </c>
      <c r="AU204" s="150" t="s">
        <v>85</v>
      </c>
      <c r="AV204" s="12" t="s">
        <v>83</v>
      </c>
      <c r="AW204" s="12" t="s">
        <v>29</v>
      </c>
      <c r="AX204" s="12" t="s">
        <v>75</v>
      </c>
      <c r="AY204" s="150" t="s">
        <v>133</v>
      </c>
    </row>
    <row r="205" spans="1:65" s="13" customFormat="1">
      <c r="B205" s="155"/>
      <c r="D205" s="149" t="s">
        <v>143</v>
      </c>
      <c r="E205" s="156" t="s">
        <v>1</v>
      </c>
      <c r="F205" s="157" t="s">
        <v>314</v>
      </c>
      <c r="H205" s="158">
        <v>10.4</v>
      </c>
      <c r="L205" s="155"/>
      <c r="M205" s="159"/>
      <c r="N205" s="160"/>
      <c r="O205" s="160"/>
      <c r="P205" s="160"/>
      <c r="Q205" s="160"/>
      <c r="R205" s="160"/>
      <c r="S205" s="160"/>
      <c r="T205" s="161"/>
      <c r="AT205" s="156" t="s">
        <v>143</v>
      </c>
      <c r="AU205" s="156" t="s">
        <v>85</v>
      </c>
      <c r="AV205" s="13" t="s">
        <v>85</v>
      </c>
      <c r="AW205" s="13" t="s">
        <v>29</v>
      </c>
      <c r="AX205" s="13" t="s">
        <v>75</v>
      </c>
      <c r="AY205" s="156" t="s">
        <v>133</v>
      </c>
    </row>
    <row r="206" spans="1:65" s="14" customFormat="1">
      <c r="B206" s="162"/>
      <c r="D206" s="149" t="s">
        <v>143</v>
      </c>
      <c r="E206" s="163" t="s">
        <v>1</v>
      </c>
      <c r="F206" s="164" t="s">
        <v>150</v>
      </c>
      <c r="H206" s="165">
        <v>10.4</v>
      </c>
      <c r="L206" s="162"/>
      <c r="M206" s="166"/>
      <c r="N206" s="167"/>
      <c r="O206" s="167"/>
      <c r="P206" s="167"/>
      <c r="Q206" s="167"/>
      <c r="R206" s="167"/>
      <c r="S206" s="167"/>
      <c r="T206" s="168"/>
      <c r="AT206" s="163" t="s">
        <v>143</v>
      </c>
      <c r="AU206" s="163" t="s">
        <v>85</v>
      </c>
      <c r="AV206" s="14" t="s">
        <v>138</v>
      </c>
      <c r="AW206" s="14" t="s">
        <v>29</v>
      </c>
      <c r="AX206" s="14" t="s">
        <v>83</v>
      </c>
      <c r="AY206" s="163" t="s">
        <v>133</v>
      </c>
    </row>
    <row r="207" spans="1:65" s="2" customFormat="1" ht="16.5" customHeight="1">
      <c r="A207" s="30"/>
      <c r="B207" s="135"/>
      <c r="C207" s="136" t="s">
        <v>315</v>
      </c>
      <c r="D207" s="136" t="s">
        <v>134</v>
      </c>
      <c r="E207" s="137" t="s">
        <v>316</v>
      </c>
      <c r="F207" s="138" t="s">
        <v>317</v>
      </c>
      <c r="G207" s="139" t="s">
        <v>180</v>
      </c>
      <c r="H207" s="140">
        <v>5</v>
      </c>
      <c r="I207" s="202"/>
      <c r="J207" s="141">
        <f>ROUND(I207*H207,2)</f>
        <v>0</v>
      </c>
      <c r="K207" s="138" t="s">
        <v>1</v>
      </c>
      <c r="L207" s="31"/>
      <c r="M207" s="142" t="s">
        <v>1</v>
      </c>
      <c r="N207" s="143" t="s">
        <v>40</v>
      </c>
      <c r="O207" s="144">
        <v>0.14000000000000001</v>
      </c>
      <c r="P207" s="144">
        <f>O207*H207</f>
        <v>0.70000000000000007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6" t="s">
        <v>269</v>
      </c>
      <c r="AT207" s="146" t="s">
        <v>134</v>
      </c>
      <c r="AU207" s="146" t="s">
        <v>85</v>
      </c>
      <c r="AY207" s="18" t="s">
        <v>133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8" t="s">
        <v>83</v>
      </c>
      <c r="BK207" s="147">
        <f>ROUND(I207*H207,2)</f>
        <v>0</v>
      </c>
      <c r="BL207" s="18" t="s">
        <v>269</v>
      </c>
      <c r="BM207" s="146" t="s">
        <v>318</v>
      </c>
    </row>
    <row r="208" spans="1:65" s="2" customFormat="1" ht="16.5" customHeight="1">
      <c r="A208" s="30"/>
      <c r="B208" s="135"/>
      <c r="C208" s="136" t="s">
        <v>319</v>
      </c>
      <c r="D208" s="136" t="s">
        <v>134</v>
      </c>
      <c r="E208" s="137" t="s">
        <v>320</v>
      </c>
      <c r="F208" s="138" t="s">
        <v>321</v>
      </c>
      <c r="G208" s="139" t="s">
        <v>180</v>
      </c>
      <c r="H208" s="140">
        <v>5</v>
      </c>
      <c r="I208" s="202"/>
      <c r="J208" s="141">
        <f>ROUND(I208*H208,2)</f>
        <v>0</v>
      </c>
      <c r="K208" s="138" t="s">
        <v>181</v>
      </c>
      <c r="L208" s="31"/>
      <c r="M208" s="142" t="s">
        <v>1</v>
      </c>
      <c r="N208" s="143" t="s">
        <v>40</v>
      </c>
      <c r="O208" s="144">
        <v>0.113</v>
      </c>
      <c r="P208" s="144">
        <f>O208*H208</f>
        <v>0.56500000000000006</v>
      </c>
      <c r="Q208" s="144">
        <v>4.2999999999999999E-4</v>
      </c>
      <c r="R208" s="144">
        <f>Q208*H208</f>
        <v>2.15E-3</v>
      </c>
      <c r="S208" s="144">
        <v>0</v>
      </c>
      <c r="T208" s="145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46" t="s">
        <v>269</v>
      </c>
      <c r="AT208" s="146" t="s">
        <v>134</v>
      </c>
      <c r="AU208" s="146" t="s">
        <v>85</v>
      </c>
      <c r="AY208" s="18" t="s">
        <v>133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8" t="s">
        <v>83</v>
      </c>
      <c r="BK208" s="147">
        <f>ROUND(I208*H208,2)</f>
        <v>0</v>
      </c>
      <c r="BL208" s="18" t="s">
        <v>269</v>
      </c>
      <c r="BM208" s="146" t="s">
        <v>322</v>
      </c>
    </row>
    <row r="209" spans="1:65" s="2" customFormat="1" ht="16.5" customHeight="1">
      <c r="A209" s="30"/>
      <c r="B209" s="135"/>
      <c r="C209" s="136" t="s">
        <v>323</v>
      </c>
      <c r="D209" s="136" t="s">
        <v>134</v>
      </c>
      <c r="E209" s="137" t="s">
        <v>324</v>
      </c>
      <c r="F209" s="138" t="s">
        <v>325</v>
      </c>
      <c r="G209" s="139" t="s">
        <v>180</v>
      </c>
      <c r="H209" s="140">
        <v>5</v>
      </c>
      <c r="I209" s="202"/>
      <c r="J209" s="141">
        <f>ROUND(I209*H209,2)</f>
        <v>0</v>
      </c>
      <c r="K209" s="138" t="s">
        <v>1</v>
      </c>
      <c r="L209" s="31"/>
      <c r="M209" s="178" t="s">
        <v>1</v>
      </c>
      <c r="N209" s="179" t="s">
        <v>40</v>
      </c>
      <c r="O209" s="180">
        <v>0.113</v>
      </c>
      <c r="P209" s="180">
        <f>O209*H209</f>
        <v>0.56500000000000006</v>
      </c>
      <c r="Q209" s="180">
        <v>4.2999999999999999E-4</v>
      </c>
      <c r="R209" s="180">
        <f>Q209*H209</f>
        <v>2.15E-3</v>
      </c>
      <c r="S209" s="180">
        <v>0</v>
      </c>
      <c r="T209" s="181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6" t="s">
        <v>269</v>
      </c>
      <c r="AT209" s="146" t="s">
        <v>134</v>
      </c>
      <c r="AU209" s="146" t="s">
        <v>85</v>
      </c>
      <c r="AY209" s="18" t="s">
        <v>133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8" t="s">
        <v>83</v>
      </c>
      <c r="BK209" s="147">
        <f>ROUND(I209*H209,2)</f>
        <v>0</v>
      </c>
      <c r="BL209" s="18" t="s">
        <v>269</v>
      </c>
      <c r="BM209" s="146" t="s">
        <v>326</v>
      </c>
    </row>
    <row r="210" spans="1:65" s="2" customFormat="1" ht="6.95" customHeight="1">
      <c r="A210" s="30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1"/>
      <c r="M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</sheetData>
  <autoFilter ref="C124:K20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1"/>
  <sheetViews>
    <sheetView showGridLines="0" topLeftCell="A243" workbookViewId="0">
      <selection activeCell="I260" sqref="I131:I26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327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ROUND(J128,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ROUND((SUM(BE128:BE260)),  2)</f>
        <v>0</v>
      </c>
      <c r="G33" s="30"/>
      <c r="H33" s="30"/>
      <c r="I33" s="99">
        <v>0.21</v>
      </c>
      <c r="J33" s="98">
        <f>ROUND(((SUM(BE128:BE260))*I33),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ROUND((SUM(BF128:BF260)),  2)</f>
        <v>0</v>
      </c>
      <c r="G34" s="30"/>
      <c r="H34" s="30"/>
      <c r="I34" s="99">
        <v>0.15</v>
      </c>
      <c r="J34" s="98">
        <f>ROUND(((SUM(BF128:BF260))*I34),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ROUND((SUM(BG128:BG260)),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ROUND((SUM(BH128:BH260)),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ROUND((SUM(BI128:BI260)),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02 - Jezový pilíř č. 2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J128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J129</f>
        <v>0</v>
      </c>
      <c r="L97" s="111"/>
    </row>
    <row r="98" spans="1:31" s="15" customFormat="1" ht="19.899999999999999" customHeight="1">
      <c r="B98" s="172"/>
      <c r="D98" s="173" t="s">
        <v>167</v>
      </c>
      <c r="E98" s="174"/>
      <c r="F98" s="174"/>
      <c r="G98" s="174"/>
      <c r="H98" s="174"/>
      <c r="I98" s="174"/>
      <c r="J98" s="175">
        <f>J130</f>
        <v>0</v>
      </c>
      <c r="L98" s="172"/>
    </row>
    <row r="99" spans="1:31" s="15" customFormat="1" ht="19.899999999999999" customHeight="1">
      <c r="B99" s="172"/>
      <c r="D99" s="173" t="s">
        <v>168</v>
      </c>
      <c r="E99" s="174"/>
      <c r="F99" s="174"/>
      <c r="G99" s="174"/>
      <c r="H99" s="174"/>
      <c r="I99" s="174"/>
      <c r="J99" s="175">
        <f>J134</f>
        <v>0</v>
      </c>
      <c r="L99" s="172"/>
    </row>
    <row r="100" spans="1:31" s="15" customFormat="1" ht="19.899999999999999" customHeight="1">
      <c r="B100" s="172"/>
      <c r="D100" s="173" t="s">
        <v>169</v>
      </c>
      <c r="E100" s="174"/>
      <c r="F100" s="174"/>
      <c r="G100" s="174"/>
      <c r="H100" s="174"/>
      <c r="I100" s="174"/>
      <c r="J100" s="175">
        <f>J149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J202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J211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J213</f>
        <v>0</v>
      </c>
      <c r="L103" s="111"/>
    </row>
    <row r="104" spans="1:31" s="15" customFormat="1" ht="19.899999999999999" customHeight="1">
      <c r="B104" s="172"/>
      <c r="D104" s="173" t="s">
        <v>173</v>
      </c>
      <c r="E104" s="174"/>
      <c r="F104" s="174"/>
      <c r="G104" s="174"/>
      <c r="H104" s="174"/>
      <c r="I104" s="174"/>
      <c r="J104" s="175">
        <f>J214</f>
        <v>0</v>
      </c>
      <c r="L104" s="172"/>
    </row>
    <row r="105" spans="1:31" s="15" customFormat="1" ht="19.899999999999999" customHeight="1">
      <c r="B105" s="172"/>
      <c r="D105" s="173" t="s">
        <v>328</v>
      </c>
      <c r="E105" s="174"/>
      <c r="F105" s="174"/>
      <c r="G105" s="174"/>
      <c r="H105" s="174"/>
      <c r="I105" s="174"/>
      <c r="J105" s="175">
        <f>J224</f>
        <v>0</v>
      </c>
      <c r="L105" s="172"/>
    </row>
    <row r="106" spans="1:31" s="15" customFormat="1" ht="19.899999999999999" customHeight="1">
      <c r="B106" s="172"/>
      <c r="D106" s="173" t="s">
        <v>329</v>
      </c>
      <c r="E106" s="174"/>
      <c r="F106" s="174"/>
      <c r="G106" s="174"/>
      <c r="H106" s="174"/>
      <c r="I106" s="174"/>
      <c r="J106" s="175">
        <f>J236</f>
        <v>0</v>
      </c>
      <c r="L106" s="172"/>
    </row>
    <row r="107" spans="1:31" s="15" customFormat="1" ht="19.899999999999999" customHeight="1">
      <c r="B107" s="172"/>
      <c r="D107" s="173" t="s">
        <v>174</v>
      </c>
      <c r="E107" s="174"/>
      <c r="F107" s="174"/>
      <c r="G107" s="174"/>
      <c r="H107" s="174"/>
      <c r="I107" s="174"/>
      <c r="J107" s="175">
        <f>J239</f>
        <v>0</v>
      </c>
      <c r="L107" s="172"/>
    </row>
    <row r="108" spans="1:31" s="15" customFormat="1" ht="19.899999999999999" customHeight="1">
      <c r="B108" s="172"/>
      <c r="D108" s="173" t="s">
        <v>330</v>
      </c>
      <c r="E108" s="174"/>
      <c r="F108" s="174"/>
      <c r="G108" s="174"/>
      <c r="H108" s="174"/>
      <c r="I108" s="174"/>
      <c r="J108" s="175">
        <f>J255</f>
        <v>0</v>
      </c>
      <c r="L108" s="172"/>
    </row>
    <row r="109" spans="1:31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22" t="s">
        <v>119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Trilčův jez</v>
      </c>
      <c r="F118" s="259"/>
      <c r="G118" s="259"/>
      <c r="H118" s="25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7" t="s">
        <v>111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23" t="str">
        <f>E9</f>
        <v>SO 02 - Jezový pilíř č. 2</v>
      </c>
      <c r="F120" s="257"/>
      <c r="G120" s="257"/>
      <c r="H120" s="257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7" t="s">
        <v>18</v>
      </c>
      <c r="D122" s="30"/>
      <c r="E122" s="30"/>
      <c r="F122" s="25" t="str">
        <f>F12</f>
        <v>České Budějovice</v>
      </c>
      <c r="G122" s="30"/>
      <c r="H122" s="30"/>
      <c r="I122" s="27" t="s">
        <v>20</v>
      </c>
      <c r="J122" s="53" t="str">
        <f>IF(J12="","",J12)</f>
        <v>24. 3. 2020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22</v>
      </c>
      <c r="D124" s="30"/>
      <c r="E124" s="30"/>
      <c r="F124" s="25" t="str">
        <f>E15</f>
        <v xml:space="preserve"> </v>
      </c>
      <c r="G124" s="30"/>
      <c r="H124" s="30"/>
      <c r="I124" s="27" t="s">
        <v>27</v>
      </c>
      <c r="J124" s="28" t="str">
        <f>E21</f>
        <v>Ing. Filip Duda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25.7" customHeight="1">
      <c r="A125" s="30"/>
      <c r="B125" s="31"/>
      <c r="C125" s="27" t="s">
        <v>26</v>
      </c>
      <c r="D125" s="30"/>
      <c r="E125" s="30"/>
      <c r="F125" s="25" t="str">
        <f>IF(E18="","",E18)</f>
        <v xml:space="preserve"> </v>
      </c>
      <c r="G125" s="30"/>
      <c r="H125" s="30"/>
      <c r="I125" s="27" t="s">
        <v>30</v>
      </c>
      <c r="J125" s="28" t="str">
        <f>E24</f>
        <v>Filip Šimek www.rozp.cz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15"/>
      <c r="B127" s="116"/>
      <c r="C127" s="117" t="s">
        <v>120</v>
      </c>
      <c r="D127" s="118" t="s">
        <v>60</v>
      </c>
      <c r="E127" s="118" t="s">
        <v>56</v>
      </c>
      <c r="F127" s="118" t="s">
        <v>57</v>
      </c>
      <c r="G127" s="118" t="s">
        <v>121</v>
      </c>
      <c r="H127" s="118" t="s">
        <v>122</v>
      </c>
      <c r="I127" s="118" t="s">
        <v>123</v>
      </c>
      <c r="J127" s="118" t="s">
        <v>115</v>
      </c>
      <c r="K127" s="119" t="s">
        <v>124</v>
      </c>
      <c r="L127" s="120"/>
      <c r="M127" s="60" t="s">
        <v>1</v>
      </c>
      <c r="N127" s="61" t="s">
        <v>39</v>
      </c>
      <c r="O127" s="61" t="s">
        <v>125</v>
      </c>
      <c r="P127" s="61" t="s">
        <v>126</v>
      </c>
      <c r="Q127" s="61" t="s">
        <v>127</v>
      </c>
      <c r="R127" s="61" t="s">
        <v>128</v>
      </c>
      <c r="S127" s="61" t="s">
        <v>129</v>
      </c>
      <c r="T127" s="62" t="s">
        <v>130</v>
      </c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63" s="2" customFormat="1" ht="22.9" customHeight="1">
      <c r="A128" s="30"/>
      <c r="B128" s="31"/>
      <c r="C128" s="67" t="s">
        <v>131</v>
      </c>
      <c r="D128" s="30"/>
      <c r="E128" s="30"/>
      <c r="F128" s="30"/>
      <c r="G128" s="30"/>
      <c r="H128" s="30"/>
      <c r="I128" s="30"/>
      <c r="J128" s="121">
        <f>BK128</f>
        <v>0</v>
      </c>
      <c r="K128" s="30"/>
      <c r="L128" s="31"/>
      <c r="M128" s="63"/>
      <c r="N128" s="54"/>
      <c r="O128" s="64"/>
      <c r="P128" s="122">
        <f>P129+P213</f>
        <v>767.36892600000022</v>
      </c>
      <c r="Q128" s="64"/>
      <c r="R128" s="122">
        <f>R129+R213</f>
        <v>6.6626653999999998</v>
      </c>
      <c r="S128" s="64"/>
      <c r="T128" s="123">
        <f>T129+T213</f>
        <v>7.8512204000000008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74</v>
      </c>
      <c r="AU128" s="18" t="s">
        <v>117</v>
      </c>
      <c r="BK128" s="124">
        <f>BK129+BK213</f>
        <v>0</v>
      </c>
    </row>
    <row r="129" spans="1:65" s="11" customFormat="1" ht="25.9" customHeight="1">
      <c r="B129" s="125"/>
      <c r="D129" s="126" t="s">
        <v>74</v>
      </c>
      <c r="E129" s="127" t="s">
        <v>175</v>
      </c>
      <c r="F129" s="127" t="s">
        <v>176</v>
      </c>
      <c r="J129" s="128">
        <f>BK129</f>
        <v>0</v>
      </c>
      <c r="L129" s="125"/>
      <c r="M129" s="129"/>
      <c r="N129" s="130"/>
      <c r="O129" s="130"/>
      <c r="P129" s="131">
        <f>P130+P134+P149+P202+P211</f>
        <v>740.14479000000017</v>
      </c>
      <c r="Q129" s="130"/>
      <c r="R129" s="131">
        <f>R130+R134+R149+R202+R211</f>
        <v>6.5338408000000001</v>
      </c>
      <c r="S129" s="130"/>
      <c r="T129" s="132">
        <f>T130+T134+T149+T202+T211</f>
        <v>7.8121340000000004</v>
      </c>
      <c r="AR129" s="126" t="s">
        <v>83</v>
      </c>
      <c r="AT129" s="133" t="s">
        <v>74</v>
      </c>
      <c r="AU129" s="133" t="s">
        <v>75</v>
      </c>
      <c r="AY129" s="126" t="s">
        <v>133</v>
      </c>
      <c r="BK129" s="134">
        <f>BK130+BK134+BK149+BK202+BK211</f>
        <v>0</v>
      </c>
    </row>
    <row r="130" spans="1:65" s="11" customFormat="1" ht="22.9" customHeight="1">
      <c r="B130" s="125"/>
      <c r="D130" s="126" t="s">
        <v>74</v>
      </c>
      <c r="E130" s="176" t="s">
        <v>158</v>
      </c>
      <c r="F130" s="176" t="s">
        <v>177</v>
      </c>
      <c r="J130" s="177">
        <f>BK130</f>
        <v>0</v>
      </c>
      <c r="L130" s="125"/>
      <c r="M130" s="129"/>
      <c r="N130" s="130"/>
      <c r="O130" s="130"/>
      <c r="P130" s="131">
        <f>SUM(P131:P133)</f>
        <v>10.013</v>
      </c>
      <c r="Q130" s="130"/>
      <c r="R130" s="131">
        <f>SUM(R131:R133)</f>
        <v>0.30039000000000005</v>
      </c>
      <c r="S130" s="130"/>
      <c r="T130" s="132">
        <f>SUM(T131:T133)</f>
        <v>0</v>
      </c>
      <c r="AR130" s="126" t="s">
        <v>83</v>
      </c>
      <c r="AT130" s="133" t="s">
        <v>74</v>
      </c>
      <c r="AU130" s="133" t="s">
        <v>83</v>
      </c>
      <c r="AY130" s="126" t="s">
        <v>133</v>
      </c>
      <c r="BK130" s="134">
        <f>SUM(BK131:BK133)</f>
        <v>0</v>
      </c>
    </row>
    <row r="131" spans="1:65" s="2" customFormat="1" ht="21.75" customHeight="1">
      <c r="A131" s="30"/>
      <c r="B131" s="135"/>
      <c r="C131" s="136" t="s">
        <v>83</v>
      </c>
      <c r="D131" s="136" t="s">
        <v>134</v>
      </c>
      <c r="E131" s="137" t="s">
        <v>178</v>
      </c>
      <c r="F131" s="138" t="s">
        <v>179</v>
      </c>
      <c r="G131" s="139" t="s">
        <v>180</v>
      </c>
      <c r="H131" s="140">
        <v>52.7</v>
      </c>
      <c r="I131" s="202"/>
      <c r="J131" s="141">
        <f>ROUND(I131*H131,2)</f>
        <v>0</v>
      </c>
      <c r="K131" s="138" t="s">
        <v>181</v>
      </c>
      <c r="L131" s="31"/>
      <c r="M131" s="142" t="s">
        <v>1</v>
      </c>
      <c r="N131" s="143" t="s">
        <v>40</v>
      </c>
      <c r="O131" s="144">
        <v>0.19</v>
      </c>
      <c r="P131" s="144">
        <f>O131*H131</f>
        <v>10.013</v>
      </c>
      <c r="Q131" s="144">
        <v>5.7000000000000002E-3</v>
      </c>
      <c r="R131" s="144">
        <f>Q131*H131</f>
        <v>0.30039000000000005</v>
      </c>
      <c r="S131" s="144">
        <v>0</v>
      </c>
      <c r="T131" s="145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6" t="s">
        <v>138</v>
      </c>
      <c r="AT131" s="146" t="s">
        <v>134</v>
      </c>
      <c r="AU131" s="146" t="s">
        <v>85</v>
      </c>
      <c r="AY131" s="18" t="s">
        <v>133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8" t="s">
        <v>83</v>
      </c>
      <c r="BK131" s="147">
        <f>ROUND(I131*H131,2)</f>
        <v>0</v>
      </c>
      <c r="BL131" s="18" t="s">
        <v>138</v>
      </c>
      <c r="BM131" s="146" t="s">
        <v>331</v>
      </c>
    </row>
    <row r="132" spans="1:65" s="13" customFormat="1">
      <c r="B132" s="155"/>
      <c r="D132" s="149" t="s">
        <v>143</v>
      </c>
      <c r="E132" s="156" t="s">
        <v>1</v>
      </c>
      <c r="F132" s="157" t="s">
        <v>332</v>
      </c>
      <c r="H132" s="158">
        <v>52.7</v>
      </c>
      <c r="L132" s="155"/>
      <c r="M132" s="159"/>
      <c r="N132" s="160"/>
      <c r="O132" s="160"/>
      <c r="P132" s="160"/>
      <c r="Q132" s="160"/>
      <c r="R132" s="160"/>
      <c r="S132" s="160"/>
      <c r="T132" s="161"/>
      <c r="AT132" s="156" t="s">
        <v>143</v>
      </c>
      <c r="AU132" s="156" t="s">
        <v>85</v>
      </c>
      <c r="AV132" s="13" t="s">
        <v>85</v>
      </c>
      <c r="AW132" s="13" t="s">
        <v>29</v>
      </c>
      <c r="AX132" s="13" t="s">
        <v>75</v>
      </c>
      <c r="AY132" s="156" t="s">
        <v>133</v>
      </c>
    </row>
    <row r="133" spans="1:65" s="14" customFormat="1">
      <c r="B133" s="162"/>
      <c r="D133" s="149" t="s">
        <v>143</v>
      </c>
      <c r="E133" s="163" t="s">
        <v>1</v>
      </c>
      <c r="F133" s="164" t="s">
        <v>150</v>
      </c>
      <c r="H133" s="165">
        <v>52.7</v>
      </c>
      <c r="L133" s="162"/>
      <c r="M133" s="166"/>
      <c r="N133" s="167"/>
      <c r="O133" s="167"/>
      <c r="P133" s="167"/>
      <c r="Q133" s="167"/>
      <c r="R133" s="167"/>
      <c r="S133" s="167"/>
      <c r="T133" s="168"/>
      <c r="AT133" s="163" t="s">
        <v>143</v>
      </c>
      <c r="AU133" s="163" t="s">
        <v>85</v>
      </c>
      <c r="AV133" s="14" t="s">
        <v>138</v>
      </c>
      <c r="AW133" s="14" t="s">
        <v>29</v>
      </c>
      <c r="AX133" s="14" t="s">
        <v>83</v>
      </c>
      <c r="AY133" s="163" t="s">
        <v>133</v>
      </c>
    </row>
    <row r="134" spans="1:65" s="11" customFormat="1" ht="22.9" customHeight="1">
      <c r="B134" s="125"/>
      <c r="D134" s="126" t="s">
        <v>74</v>
      </c>
      <c r="E134" s="176" t="s">
        <v>190</v>
      </c>
      <c r="F134" s="176" t="s">
        <v>191</v>
      </c>
      <c r="J134" s="177">
        <f>BK134</f>
        <v>0</v>
      </c>
      <c r="L134" s="125"/>
      <c r="M134" s="129"/>
      <c r="N134" s="130"/>
      <c r="O134" s="130"/>
      <c r="P134" s="131">
        <f>SUM(P135:P148)</f>
        <v>102.31631999999999</v>
      </c>
      <c r="Q134" s="130"/>
      <c r="R134" s="131">
        <f>SUM(R135:R148)</f>
        <v>3.6082376000000003</v>
      </c>
      <c r="S134" s="130"/>
      <c r="T134" s="132">
        <f>SUM(T135:T148)</f>
        <v>0</v>
      </c>
      <c r="AR134" s="126" t="s">
        <v>83</v>
      </c>
      <c r="AT134" s="133" t="s">
        <v>74</v>
      </c>
      <c r="AU134" s="133" t="s">
        <v>83</v>
      </c>
      <c r="AY134" s="126" t="s">
        <v>133</v>
      </c>
      <c r="BK134" s="134">
        <f>SUM(BK135:BK148)</f>
        <v>0</v>
      </c>
    </row>
    <row r="135" spans="1:65" s="2" customFormat="1" ht="21.75" customHeight="1">
      <c r="A135" s="30"/>
      <c r="B135" s="135"/>
      <c r="C135" s="136" t="s">
        <v>85</v>
      </c>
      <c r="D135" s="136" t="s">
        <v>134</v>
      </c>
      <c r="E135" s="137" t="s">
        <v>333</v>
      </c>
      <c r="F135" s="138" t="s">
        <v>334</v>
      </c>
      <c r="G135" s="139" t="s">
        <v>295</v>
      </c>
      <c r="H135" s="140">
        <v>37.76</v>
      </c>
      <c r="I135" s="202"/>
      <c r="J135" s="141">
        <f>ROUND(I135*H135,2)</f>
        <v>0</v>
      </c>
      <c r="K135" s="138" t="s">
        <v>181</v>
      </c>
      <c r="L135" s="31"/>
      <c r="M135" s="142" t="s">
        <v>1</v>
      </c>
      <c r="N135" s="143" t="s">
        <v>40</v>
      </c>
      <c r="O135" s="144">
        <v>0.37</v>
      </c>
      <c r="P135" s="144">
        <f>O135*H135</f>
        <v>13.9712</v>
      </c>
      <c r="Q135" s="144">
        <v>1.5E-3</v>
      </c>
      <c r="R135" s="144">
        <f>Q135*H135</f>
        <v>5.6639999999999996E-2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335</v>
      </c>
    </row>
    <row r="136" spans="1:65" s="13" customFormat="1">
      <c r="B136" s="155"/>
      <c r="D136" s="149" t="s">
        <v>143</v>
      </c>
      <c r="E136" s="156" t="s">
        <v>1</v>
      </c>
      <c r="F136" s="157" t="s">
        <v>336</v>
      </c>
      <c r="H136" s="158">
        <v>23.42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143</v>
      </c>
      <c r="AU136" s="156" t="s">
        <v>85</v>
      </c>
      <c r="AV136" s="13" t="s">
        <v>85</v>
      </c>
      <c r="AW136" s="13" t="s">
        <v>29</v>
      </c>
      <c r="AX136" s="13" t="s">
        <v>75</v>
      </c>
      <c r="AY136" s="156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337</v>
      </c>
      <c r="H137" s="158">
        <v>8.58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75</v>
      </c>
      <c r="AY137" s="156" t="s">
        <v>133</v>
      </c>
    </row>
    <row r="138" spans="1:65" s="13" customFormat="1">
      <c r="B138" s="155"/>
      <c r="D138" s="149" t="s">
        <v>143</v>
      </c>
      <c r="E138" s="156" t="s">
        <v>1</v>
      </c>
      <c r="F138" s="157" t="s">
        <v>338</v>
      </c>
      <c r="H138" s="158">
        <v>5.76</v>
      </c>
      <c r="L138" s="155"/>
      <c r="M138" s="159"/>
      <c r="N138" s="160"/>
      <c r="O138" s="160"/>
      <c r="P138" s="160"/>
      <c r="Q138" s="160"/>
      <c r="R138" s="160"/>
      <c r="S138" s="160"/>
      <c r="T138" s="161"/>
      <c r="AT138" s="156" t="s">
        <v>143</v>
      </c>
      <c r="AU138" s="156" t="s">
        <v>85</v>
      </c>
      <c r="AV138" s="13" t="s">
        <v>85</v>
      </c>
      <c r="AW138" s="13" t="s">
        <v>29</v>
      </c>
      <c r="AX138" s="13" t="s">
        <v>75</v>
      </c>
      <c r="AY138" s="156" t="s">
        <v>133</v>
      </c>
    </row>
    <row r="139" spans="1:65" s="14" customFormat="1">
      <c r="B139" s="162"/>
      <c r="D139" s="149" t="s">
        <v>143</v>
      </c>
      <c r="E139" s="163" t="s">
        <v>1</v>
      </c>
      <c r="F139" s="164" t="s">
        <v>150</v>
      </c>
      <c r="H139" s="165">
        <v>37.76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3" t="s">
        <v>143</v>
      </c>
      <c r="AU139" s="163" t="s">
        <v>85</v>
      </c>
      <c r="AV139" s="14" t="s">
        <v>138</v>
      </c>
      <c r="AW139" s="14" t="s">
        <v>29</v>
      </c>
      <c r="AX139" s="14" t="s">
        <v>83</v>
      </c>
      <c r="AY139" s="163" t="s">
        <v>133</v>
      </c>
    </row>
    <row r="140" spans="1:65" s="2" customFormat="1" ht="21.75" customHeight="1">
      <c r="A140" s="30"/>
      <c r="B140" s="135"/>
      <c r="C140" s="136" t="s">
        <v>146</v>
      </c>
      <c r="D140" s="136" t="s">
        <v>134</v>
      </c>
      <c r="E140" s="137" t="s">
        <v>192</v>
      </c>
      <c r="F140" s="138" t="s">
        <v>193</v>
      </c>
      <c r="G140" s="139" t="s">
        <v>180</v>
      </c>
      <c r="H140" s="140">
        <v>77.36</v>
      </c>
      <c r="I140" s="202"/>
      <c r="J140" s="141">
        <f>ROUND(I140*H140,2)</f>
        <v>0</v>
      </c>
      <c r="K140" s="138" t="s">
        <v>181</v>
      </c>
      <c r="L140" s="31"/>
      <c r="M140" s="142" t="s">
        <v>1</v>
      </c>
      <c r="N140" s="143" t="s">
        <v>40</v>
      </c>
      <c r="O140" s="144">
        <v>8.6999999999999994E-2</v>
      </c>
      <c r="P140" s="144">
        <f>O140*H140</f>
        <v>6.7303199999999999</v>
      </c>
      <c r="Q140" s="144">
        <v>7.3499999999999998E-3</v>
      </c>
      <c r="R140" s="144">
        <f>Q140*H140</f>
        <v>0.56859599999999999</v>
      </c>
      <c r="S140" s="144">
        <v>0</v>
      </c>
      <c r="T140" s="14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6" t="s">
        <v>138</v>
      </c>
      <c r="AT140" s="146" t="s">
        <v>134</v>
      </c>
      <c r="AU140" s="146" t="s">
        <v>85</v>
      </c>
      <c r="AY140" s="18" t="s">
        <v>133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83</v>
      </c>
      <c r="BK140" s="147">
        <f>ROUND(I140*H140,2)</f>
        <v>0</v>
      </c>
      <c r="BL140" s="18" t="s">
        <v>138</v>
      </c>
      <c r="BM140" s="146" t="s">
        <v>339</v>
      </c>
    </row>
    <row r="141" spans="1:65" s="13" customFormat="1">
      <c r="B141" s="155"/>
      <c r="D141" s="149" t="s">
        <v>143</v>
      </c>
      <c r="E141" s="156" t="s">
        <v>1</v>
      </c>
      <c r="F141" s="157" t="s">
        <v>340</v>
      </c>
      <c r="H141" s="158">
        <v>11.16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143</v>
      </c>
      <c r="AU141" s="156" t="s">
        <v>85</v>
      </c>
      <c r="AV141" s="13" t="s">
        <v>85</v>
      </c>
      <c r="AW141" s="13" t="s">
        <v>29</v>
      </c>
      <c r="AX141" s="13" t="s">
        <v>75</v>
      </c>
      <c r="AY141" s="156" t="s">
        <v>133</v>
      </c>
    </row>
    <row r="142" spans="1:65" s="13" customFormat="1">
      <c r="B142" s="155"/>
      <c r="D142" s="149" t="s">
        <v>143</v>
      </c>
      <c r="E142" s="156" t="s">
        <v>1</v>
      </c>
      <c r="F142" s="157" t="s">
        <v>341</v>
      </c>
      <c r="H142" s="158">
        <v>6.3</v>
      </c>
      <c r="L142" s="155"/>
      <c r="M142" s="159"/>
      <c r="N142" s="160"/>
      <c r="O142" s="160"/>
      <c r="P142" s="160"/>
      <c r="Q142" s="160"/>
      <c r="R142" s="160"/>
      <c r="S142" s="160"/>
      <c r="T142" s="161"/>
      <c r="AT142" s="156" t="s">
        <v>143</v>
      </c>
      <c r="AU142" s="156" t="s">
        <v>85</v>
      </c>
      <c r="AV142" s="13" t="s">
        <v>85</v>
      </c>
      <c r="AW142" s="13" t="s">
        <v>29</v>
      </c>
      <c r="AX142" s="13" t="s">
        <v>75</v>
      </c>
      <c r="AY142" s="156" t="s">
        <v>133</v>
      </c>
    </row>
    <row r="143" spans="1:65" s="13" customFormat="1">
      <c r="B143" s="155"/>
      <c r="D143" s="149" t="s">
        <v>143</v>
      </c>
      <c r="E143" s="156" t="s">
        <v>1</v>
      </c>
      <c r="F143" s="157" t="s">
        <v>342</v>
      </c>
      <c r="H143" s="158">
        <v>51.92</v>
      </c>
      <c r="L143" s="155"/>
      <c r="M143" s="159"/>
      <c r="N143" s="160"/>
      <c r="O143" s="160"/>
      <c r="P143" s="160"/>
      <c r="Q143" s="160"/>
      <c r="R143" s="160"/>
      <c r="S143" s="160"/>
      <c r="T143" s="161"/>
      <c r="AT143" s="156" t="s">
        <v>143</v>
      </c>
      <c r="AU143" s="156" t="s">
        <v>85</v>
      </c>
      <c r="AV143" s="13" t="s">
        <v>85</v>
      </c>
      <c r="AW143" s="13" t="s">
        <v>29</v>
      </c>
      <c r="AX143" s="13" t="s">
        <v>75</v>
      </c>
      <c r="AY143" s="156" t="s">
        <v>133</v>
      </c>
    </row>
    <row r="144" spans="1:65" s="13" customFormat="1">
      <c r="B144" s="155"/>
      <c r="D144" s="149" t="s">
        <v>143</v>
      </c>
      <c r="E144" s="156" t="s">
        <v>1</v>
      </c>
      <c r="F144" s="157" t="s">
        <v>343</v>
      </c>
      <c r="H144" s="158">
        <v>7.98</v>
      </c>
      <c r="L144" s="155"/>
      <c r="M144" s="159"/>
      <c r="N144" s="160"/>
      <c r="O144" s="160"/>
      <c r="P144" s="160"/>
      <c r="Q144" s="160"/>
      <c r="R144" s="160"/>
      <c r="S144" s="160"/>
      <c r="T144" s="161"/>
      <c r="AT144" s="156" t="s">
        <v>143</v>
      </c>
      <c r="AU144" s="156" t="s">
        <v>85</v>
      </c>
      <c r="AV144" s="13" t="s">
        <v>85</v>
      </c>
      <c r="AW144" s="13" t="s">
        <v>29</v>
      </c>
      <c r="AX144" s="13" t="s">
        <v>75</v>
      </c>
      <c r="AY144" s="156" t="s">
        <v>133</v>
      </c>
    </row>
    <row r="145" spans="1:65" s="14" customFormat="1">
      <c r="B145" s="162"/>
      <c r="D145" s="149" t="s">
        <v>143</v>
      </c>
      <c r="E145" s="163" t="s">
        <v>1</v>
      </c>
      <c r="F145" s="164" t="s">
        <v>150</v>
      </c>
      <c r="H145" s="165">
        <v>77.36</v>
      </c>
      <c r="L145" s="162"/>
      <c r="M145" s="166"/>
      <c r="N145" s="167"/>
      <c r="O145" s="167"/>
      <c r="P145" s="167"/>
      <c r="Q145" s="167"/>
      <c r="R145" s="167"/>
      <c r="S145" s="167"/>
      <c r="T145" s="168"/>
      <c r="AT145" s="163" t="s">
        <v>143</v>
      </c>
      <c r="AU145" s="163" t="s">
        <v>85</v>
      </c>
      <c r="AV145" s="14" t="s">
        <v>138</v>
      </c>
      <c r="AW145" s="14" t="s">
        <v>29</v>
      </c>
      <c r="AX145" s="14" t="s">
        <v>83</v>
      </c>
      <c r="AY145" s="163" t="s">
        <v>133</v>
      </c>
    </row>
    <row r="146" spans="1:65" s="2" customFormat="1" ht="21.75" customHeight="1">
      <c r="A146" s="30"/>
      <c r="B146" s="135"/>
      <c r="C146" s="136" t="s">
        <v>138</v>
      </c>
      <c r="D146" s="136" t="s">
        <v>134</v>
      </c>
      <c r="E146" s="137" t="s">
        <v>198</v>
      </c>
      <c r="F146" s="138" t="s">
        <v>199</v>
      </c>
      <c r="G146" s="139" t="s">
        <v>180</v>
      </c>
      <c r="H146" s="140">
        <v>77.36</v>
      </c>
      <c r="I146" s="202"/>
      <c r="J146" s="141">
        <f>ROUND(I146*H146,2)</f>
        <v>0</v>
      </c>
      <c r="K146" s="138" t="s">
        <v>181</v>
      </c>
      <c r="L146" s="31"/>
      <c r="M146" s="142" t="s">
        <v>1</v>
      </c>
      <c r="N146" s="143" t="s">
        <v>40</v>
      </c>
      <c r="O146" s="144">
        <v>0.33</v>
      </c>
      <c r="P146" s="144">
        <f>O146*H146</f>
        <v>25.5288</v>
      </c>
      <c r="Q146" s="144">
        <v>4.3800000000000002E-3</v>
      </c>
      <c r="R146" s="144">
        <f>Q146*H146</f>
        <v>0.33883679999999999</v>
      </c>
      <c r="S146" s="144">
        <v>0</v>
      </c>
      <c r="T146" s="14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6" t="s">
        <v>138</v>
      </c>
      <c r="AT146" s="146" t="s">
        <v>134</v>
      </c>
      <c r="AU146" s="146" t="s">
        <v>85</v>
      </c>
      <c r="AY146" s="18" t="s">
        <v>133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8" t="s">
        <v>83</v>
      </c>
      <c r="BK146" s="147">
        <f>ROUND(I146*H146,2)</f>
        <v>0</v>
      </c>
      <c r="BL146" s="18" t="s">
        <v>138</v>
      </c>
      <c r="BM146" s="146" t="s">
        <v>344</v>
      </c>
    </row>
    <row r="147" spans="1:65" s="2" customFormat="1" ht="21.75" customHeight="1">
      <c r="A147" s="30"/>
      <c r="B147" s="135"/>
      <c r="C147" s="136" t="s">
        <v>154</v>
      </c>
      <c r="D147" s="136" t="s">
        <v>134</v>
      </c>
      <c r="E147" s="137" t="s">
        <v>201</v>
      </c>
      <c r="F147" s="138" t="s">
        <v>202</v>
      </c>
      <c r="G147" s="139" t="s">
        <v>180</v>
      </c>
      <c r="H147" s="140">
        <v>77.36</v>
      </c>
      <c r="I147" s="202"/>
      <c r="J147" s="141">
        <f>ROUND(I147*H147,2)</f>
        <v>0</v>
      </c>
      <c r="K147" s="138" t="s">
        <v>181</v>
      </c>
      <c r="L147" s="31"/>
      <c r="M147" s="142" t="s">
        <v>1</v>
      </c>
      <c r="N147" s="143" t="s">
        <v>40</v>
      </c>
      <c r="O147" s="144">
        <v>0.48</v>
      </c>
      <c r="P147" s="144">
        <f>O147*H147</f>
        <v>37.132799999999996</v>
      </c>
      <c r="Q147" s="144">
        <v>3.15E-2</v>
      </c>
      <c r="R147" s="144">
        <f>Q147*H147</f>
        <v>2.4368400000000001</v>
      </c>
      <c r="S147" s="144">
        <v>0</v>
      </c>
      <c r="T147" s="14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345</v>
      </c>
    </row>
    <row r="148" spans="1:65" s="2" customFormat="1" ht="21.75" customHeight="1">
      <c r="A148" s="30"/>
      <c r="B148" s="135"/>
      <c r="C148" s="136" t="s">
        <v>158</v>
      </c>
      <c r="D148" s="136" t="s">
        <v>134</v>
      </c>
      <c r="E148" s="137" t="s">
        <v>209</v>
      </c>
      <c r="F148" s="138" t="s">
        <v>210</v>
      </c>
      <c r="G148" s="139" t="s">
        <v>180</v>
      </c>
      <c r="H148" s="140">
        <v>77.36</v>
      </c>
      <c r="I148" s="202"/>
      <c r="J148" s="141">
        <f>ROUND(I148*H148,2)</f>
        <v>0</v>
      </c>
      <c r="K148" s="138" t="s">
        <v>181</v>
      </c>
      <c r="L148" s="31"/>
      <c r="M148" s="142" t="s">
        <v>1</v>
      </c>
      <c r="N148" s="143" t="s">
        <v>40</v>
      </c>
      <c r="O148" s="144">
        <v>0.245</v>
      </c>
      <c r="P148" s="144">
        <f>O148*H148</f>
        <v>18.953199999999999</v>
      </c>
      <c r="Q148" s="144">
        <v>2.6800000000000001E-3</v>
      </c>
      <c r="R148" s="144">
        <f>Q148*H148</f>
        <v>0.2073248</v>
      </c>
      <c r="S148" s="144">
        <v>0</v>
      </c>
      <c r="T148" s="14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6" t="s">
        <v>138</v>
      </c>
      <c r="AT148" s="146" t="s">
        <v>134</v>
      </c>
      <c r="AU148" s="146" t="s">
        <v>85</v>
      </c>
      <c r="AY148" s="18" t="s">
        <v>133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83</v>
      </c>
      <c r="BK148" s="147">
        <f>ROUND(I148*H148,2)</f>
        <v>0</v>
      </c>
      <c r="BL148" s="18" t="s">
        <v>138</v>
      </c>
      <c r="BM148" s="146" t="s">
        <v>346</v>
      </c>
    </row>
    <row r="149" spans="1:65" s="11" customFormat="1" ht="22.9" customHeight="1">
      <c r="B149" s="125"/>
      <c r="D149" s="126" t="s">
        <v>74</v>
      </c>
      <c r="E149" s="176" t="s">
        <v>213</v>
      </c>
      <c r="F149" s="176" t="s">
        <v>214</v>
      </c>
      <c r="J149" s="177">
        <f>BK149</f>
        <v>0</v>
      </c>
      <c r="L149" s="125"/>
      <c r="M149" s="129"/>
      <c r="N149" s="130"/>
      <c r="O149" s="130"/>
      <c r="P149" s="131">
        <f>SUM(P150:P201)</f>
        <v>598.60975000000008</v>
      </c>
      <c r="Q149" s="130"/>
      <c r="R149" s="131">
        <f>SUM(R150:R201)</f>
        <v>2.6252132000000001</v>
      </c>
      <c r="S149" s="130"/>
      <c r="T149" s="132">
        <f>SUM(T150:T201)</f>
        <v>7.8121340000000004</v>
      </c>
      <c r="AR149" s="126" t="s">
        <v>83</v>
      </c>
      <c r="AT149" s="133" t="s">
        <v>74</v>
      </c>
      <c r="AU149" s="133" t="s">
        <v>83</v>
      </c>
      <c r="AY149" s="126" t="s">
        <v>133</v>
      </c>
      <c r="BK149" s="134">
        <f>SUM(BK150:BK201)</f>
        <v>0</v>
      </c>
    </row>
    <row r="150" spans="1:65" s="2" customFormat="1" ht="21.75" customHeight="1">
      <c r="A150" s="30"/>
      <c r="B150" s="135"/>
      <c r="C150" s="136" t="s">
        <v>208</v>
      </c>
      <c r="D150" s="136" t="s">
        <v>134</v>
      </c>
      <c r="E150" s="137" t="s">
        <v>216</v>
      </c>
      <c r="F150" s="138" t="s">
        <v>217</v>
      </c>
      <c r="G150" s="139" t="s">
        <v>180</v>
      </c>
      <c r="H150" s="140">
        <v>319.8</v>
      </c>
      <c r="I150" s="202"/>
      <c r="J150" s="141">
        <f>ROUND(I150*H150,2)</f>
        <v>0</v>
      </c>
      <c r="K150" s="138" t="s">
        <v>181</v>
      </c>
      <c r="L150" s="31"/>
      <c r="M150" s="142" t="s">
        <v>1</v>
      </c>
      <c r="N150" s="143" t="s">
        <v>40</v>
      </c>
      <c r="O150" s="144">
        <v>0.14799999999999999</v>
      </c>
      <c r="P150" s="144">
        <f>O150*H150</f>
        <v>47.330399999999997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6" t="s">
        <v>138</v>
      </c>
      <c r="AT150" s="146" t="s">
        <v>134</v>
      </c>
      <c r="AU150" s="146" t="s">
        <v>85</v>
      </c>
      <c r="AY150" s="18" t="s">
        <v>133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8" t="s">
        <v>83</v>
      </c>
      <c r="BK150" s="147">
        <f>ROUND(I150*H150,2)</f>
        <v>0</v>
      </c>
      <c r="BL150" s="18" t="s">
        <v>138</v>
      </c>
      <c r="BM150" s="146" t="s">
        <v>347</v>
      </c>
    </row>
    <row r="151" spans="1:65" s="12" customFormat="1">
      <c r="B151" s="148"/>
      <c r="D151" s="149" t="s">
        <v>143</v>
      </c>
      <c r="E151" s="150" t="s">
        <v>1</v>
      </c>
      <c r="F151" s="151" t="s">
        <v>219</v>
      </c>
      <c r="H151" s="150" t="s">
        <v>1</v>
      </c>
      <c r="L151" s="148"/>
      <c r="M151" s="152"/>
      <c r="N151" s="153"/>
      <c r="O151" s="153"/>
      <c r="P151" s="153"/>
      <c r="Q151" s="153"/>
      <c r="R151" s="153"/>
      <c r="S151" s="153"/>
      <c r="T151" s="154"/>
      <c r="AT151" s="150" t="s">
        <v>143</v>
      </c>
      <c r="AU151" s="150" t="s">
        <v>85</v>
      </c>
      <c r="AV151" s="12" t="s">
        <v>83</v>
      </c>
      <c r="AW151" s="12" t="s">
        <v>29</v>
      </c>
      <c r="AX151" s="12" t="s">
        <v>75</v>
      </c>
      <c r="AY151" s="150" t="s">
        <v>133</v>
      </c>
    </row>
    <row r="152" spans="1:65" s="12" customFormat="1" ht="22.5">
      <c r="B152" s="148"/>
      <c r="D152" s="149" t="s">
        <v>143</v>
      </c>
      <c r="E152" s="150" t="s">
        <v>1</v>
      </c>
      <c r="F152" s="151" t="s">
        <v>220</v>
      </c>
      <c r="H152" s="150" t="s">
        <v>1</v>
      </c>
      <c r="L152" s="148"/>
      <c r="M152" s="152"/>
      <c r="N152" s="153"/>
      <c r="O152" s="153"/>
      <c r="P152" s="153"/>
      <c r="Q152" s="153"/>
      <c r="R152" s="153"/>
      <c r="S152" s="153"/>
      <c r="T152" s="154"/>
      <c r="AT152" s="150" t="s">
        <v>143</v>
      </c>
      <c r="AU152" s="150" t="s">
        <v>85</v>
      </c>
      <c r="AV152" s="12" t="s">
        <v>83</v>
      </c>
      <c r="AW152" s="12" t="s">
        <v>29</v>
      </c>
      <c r="AX152" s="12" t="s">
        <v>75</v>
      </c>
      <c r="AY152" s="150" t="s">
        <v>133</v>
      </c>
    </row>
    <row r="153" spans="1:65" s="12" customFormat="1" ht="22.5">
      <c r="B153" s="148"/>
      <c r="D153" s="149" t="s">
        <v>143</v>
      </c>
      <c r="E153" s="150" t="s">
        <v>1</v>
      </c>
      <c r="F153" s="151" t="s">
        <v>221</v>
      </c>
      <c r="H153" s="150" t="s">
        <v>1</v>
      </c>
      <c r="L153" s="148"/>
      <c r="M153" s="152"/>
      <c r="N153" s="153"/>
      <c r="O153" s="153"/>
      <c r="P153" s="153"/>
      <c r="Q153" s="153"/>
      <c r="R153" s="153"/>
      <c r="S153" s="153"/>
      <c r="T153" s="154"/>
      <c r="AT153" s="150" t="s">
        <v>143</v>
      </c>
      <c r="AU153" s="150" t="s">
        <v>85</v>
      </c>
      <c r="AV153" s="12" t="s">
        <v>83</v>
      </c>
      <c r="AW153" s="12" t="s">
        <v>29</v>
      </c>
      <c r="AX153" s="12" t="s">
        <v>75</v>
      </c>
      <c r="AY153" s="150" t="s">
        <v>133</v>
      </c>
    </row>
    <row r="154" spans="1:65" s="12" customFormat="1" ht="22.5">
      <c r="B154" s="148"/>
      <c r="D154" s="149" t="s">
        <v>143</v>
      </c>
      <c r="E154" s="150" t="s">
        <v>1</v>
      </c>
      <c r="F154" s="151" t="s">
        <v>222</v>
      </c>
      <c r="H154" s="150" t="s">
        <v>1</v>
      </c>
      <c r="L154" s="148"/>
      <c r="M154" s="152"/>
      <c r="N154" s="153"/>
      <c r="O154" s="153"/>
      <c r="P154" s="153"/>
      <c r="Q154" s="153"/>
      <c r="R154" s="153"/>
      <c r="S154" s="153"/>
      <c r="T154" s="154"/>
      <c r="AT154" s="150" t="s">
        <v>143</v>
      </c>
      <c r="AU154" s="150" t="s">
        <v>85</v>
      </c>
      <c r="AV154" s="12" t="s">
        <v>83</v>
      </c>
      <c r="AW154" s="12" t="s">
        <v>29</v>
      </c>
      <c r="AX154" s="12" t="s">
        <v>75</v>
      </c>
      <c r="AY154" s="150" t="s">
        <v>133</v>
      </c>
    </row>
    <row r="155" spans="1:65" s="12" customFormat="1" ht="22.5">
      <c r="B155" s="148"/>
      <c r="D155" s="149" t="s">
        <v>143</v>
      </c>
      <c r="E155" s="150" t="s">
        <v>1</v>
      </c>
      <c r="F155" s="151" t="s">
        <v>223</v>
      </c>
      <c r="H155" s="150" t="s">
        <v>1</v>
      </c>
      <c r="L155" s="148"/>
      <c r="M155" s="152"/>
      <c r="N155" s="153"/>
      <c r="O155" s="153"/>
      <c r="P155" s="153"/>
      <c r="Q155" s="153"/>
      <c r="R155" s="153"/>
      <c r="S155" s="153"/>
      <c r="T155" s="154"/>
      <c r="AT155" s="150" t="s">
        <v>143</v>
      </c>
      <c r="AU155" s="150" t="s">
        <v>85</v>
      </c>
      <c r="AV155" s="12" t="s">
        <v>83</v>
      </c>
      <c r="AW155" s="12" t="s">
        <v>29</v>
      </c>
      <c r="AX155" s="12" t="s">
        <v>75</v>
      </c>
      <c r="AY155" s="150" t="s">
        <v>133</v>
      </c>
    </row>
    <row r="156" spans="1:65" s="12" customFormat="1" ht="22.5">
      <c r="B156" s="148"/>
      <c r="D156" s="149" t="s">
        <v>143</v>
      </c>
      <c r="E156" s="150" t="s">
        <v>1</v>
      </c>
      <c r="F156" s="151" t="s">
        <v>224</v>
      </c>
      <c r="H156" s="150" t="s">
        <v>1</v>
      </c>
      <c r="L156" s="148"/>
      <c r="M156" s="152"/>
      <c r="N156" s="153"/>
      <c r="O156" s="153"/>
      <c r="P156" s="153"/>
      <c r="Q156" s="153"/>
      <c r="R156" s="153"/>
      <c r="S156" s="153"/>
      <c r="T156" s="154"/>
      <c r="AT156" s="150" t="s">
        <v>143</v>
      </c>
      <c r="AU156" s="150" t="s">
        <v>85</v>
      </c>
      <c r="AV156" s="12" t="s">
        <v>83</v>
      </c>
      <c r="AW156" s="12" t="s">
        <v>29</v>
      </c>
      <c r="AX156" s="12" t="s">
        <v>75</v>
      </c>
      <c r="AY156" s="150" t="s">
        <v>133</v>
      </c>
    </row>
    <row r="157" spans="1:65" s="12" customFormat="1" ht="22.5">
      <c r="B157" s="148"/>
      <c r="D157" s="149" t="s">
        <v>143</v>
      </c>
      <c r="E157" s="150" t="s">
        <v>1</v>
      </c>
      <c r="F157" s="151" t="s">
        <v>225</v>
      </c>
      <c r="H157" s="150" t="s">
        <v>1</v>
      </c>
      <c r="L157" s="148"/>
      <c r="M157" s="152"/>
      <c r="N157" s="153"/>
      <c r="O157" s="153"/>
      <c r="P157" s="153"/>
      <c r="Q157" s="153"/>
      <c r="R157" s="153"/>
      <c r="S157" s="153"/>
      <c r="T157" s="154"/>
      <c r="AT157" s="150" t="s">
        <v>143</v>
      </c>
      <c r="AU157" s="150" t="s">
        <v>85</v>
      </c>
      <c r="AV157" s="12" t="s">
        <v>83</v>
      </c>
      <c r="AW157" s="12" t="s">
        <v>29</v>
      </c>
      <c r="AX157" s="12" t="s">
        <v>75</v>
      </c>
      <c r="AY157" s="150" t="s">
        <v>133</v>
      </c>
    </row>
    <row r="158" spans="1:65" s="12" customFormat="1" ht="22.5">
      <c r="B158" s="148"/>
      <c r="D158" s="149" t="s">
        <v>143</v>
      </c>
      <c r="E158" s="150" t="s">
        <v>1</v>
      </c>
      <c r="F158" s="151" t="s">
        <v>226</v>
      </c>
      <c r="H158" s="150" t="s">
        <v>1</v>
      </c>
      <c r="L158" s="148"/>
      <c r="M158" s="152"/>
      <c r="N158" s="153"/>
      <c r="O158" s="153"/>
      <c r="P158" s="153"/>
      <c r="Q158" s="153"/>
      <c r="R158" s="153"/>
      <c r="S158" s="153"/>
      <c r="T158" s="154"/>
      <c r="AT158" s="150" t="s">
        <v>143</v>
      </c>
      <c r="AU158" s="150" t="s">
        <v>85</v>
      </c>
      <c r="AV158" s="12" t="s">
        <v>83</v>
      </c>
      <c r="AW158" s="12" t="s">
        <v>29</v>
      </c>
      <c r="AX158" s="12" t="s">
        <v>75</v>
      </c>
      <c r="AY158" s="150" t="s">
        <v>133</v>
      </c>
    </row>
    <row r="159" spans="1:65" s="12" customFormat="1" ht="22.5">
      <c r="B159" s="148"/>
      <c r="D159" s="149" t="s">
        <v>143</v>
      </c>
      <c r="E159" s="150" t="s">
        <v>1</v>
      </c>
      <c r="F159" s="151" t="s">
        <v>227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4"/>
      <c r="AT159" s="150" t="s">
        <v>143</v>
      </c>
      <c r="AU159" s="150" t="s">
        <v>85</v>
      </c>
      <c r="AV159" s="12" t="s">
        <v>83</v>
      </c>
      <c r="AW159" s="12" t="s">
        <v>29</v>
      </c>
      <c r="AX159" s="12" t="s">
        <v>75</v>
      </c>
      <c r="AY159" s="150" t="s">
        <v>133</v>
      </c>
    </row>
    <row r="160" spans="1:65" s="12" customFormat="1" ht="22.5">
      <c r="B160" s="148"/>
      <c r="D160" s="149" t="s">
        <v>143</v>
      </c>
      <c r="E160" s="150" t="s">
        <v>1</v>
      </c>
      <c r="F160" s="151" t="s">
        <v>228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>
      <c r="B161" s="148"/>
      <c r="D161" s="149" t="s">
        <v>143</v>
      </c>
      <c r="E161" s="150" t="s">
        <v>1</v>
      </c>
      <c r="F161" s="151" t="s">
        <v>229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 ht="22.5">
      <c r="B162" s="148"/>
      <c r="D162" s="149" t="s">
        <v>143</v>
      </c>
      <c r="E162" s="150" t="s">
        <v>1</v>
      </c>
      <c r="F162" s="151" t="s">
        <v>230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2" customFormat="1">
      <c r="B163" s="148"/>
      <c r="D163" s="149" t="s">
        <v>143</v>
      </c>
      <c r="E163" s="150" t="s">
        <v>1</v>
      </c>
      <c r="F163" s="151" t="s">
        <v>231</v>
      </c>
      <c r="H163" s="150" t="s">
        <v>1</v>
      </c>
      <c r="L163" s="148"/>
      <c r="M163" s="152"/>
      <c r="N163" s="153"/>
      <c r="O163" s="153"/>
      <c r="P163" s="153"/>
      <c r="Q163" s="153"/>
      <c r="R163" s="153"/>
      <c r="S163" s="153"/>
      <c r="T163" s="154"/>
      <c r="AT163" s="150" t="s">
        <v>143</v>
      </c>
      <c r="AU163" s="150" t="s">
        <v>85</v>
      </c>
      <c r="AV163" s="12" t="s">
        <v>83</v>
      </c>
      <c r="AW163" s="12" t="s">
        <v>29</v>
      </c>
      <c r="AX163" s="12" t="s">
        <v>75</v>
      </c>
      <c r="AY163" s="150" t="s">
        <v>133</v>
      </c>
    </row>
    <row r="164" spans="1:65" s="12" customFormat="1" ht="22.5">
      <c r="B164" s="148"/>
      <c r="D164" s="149" t="s">
        <v>143</v>
      </c>
      <c r="E164" s="150" t="s">
        <v>1</v>
      </c>
      <c r="F164" s="151" t="s">
        <v>232</v>
      </c>
      <c r="H164" s="150" t="s">
        <v>1</v>
      </c>
      <c r="L164" s="148"/>
      <c r="M164" s="152"/>
      <c r="N164" s="153"/>
      <c r="O164" s="153"/>
      <c r="P164" s="153"/>
      <c r="Q164" s="153"/>
      <c r="R164" s="153"/>
      <c r="S164" s="153"/>
      <c r="T164" s="154"/>
      <c r="AT164" s="150" t="s">
        <v>143</v>
      </c>
      <c r="AU164" s="150" t="s">
        <v>85</v>
      </c>
      <c r="AV164" s="12" t="s">
        <v>83</v>
      </c>
      <c r="AW164" s="12" t="s">
        <v>29</v>
      </c>
      <c r="AX164" s="12" t="s">
        <v>75</v>
      </c>
      <c r="AY164" s="150" t="s">
        <v>133</v>
      </c>
    </row>
    <row r="165" spans="1:65" s="13" customFormat="1">
      <c r="B165" s="155"/>
      <c r="D165" s="149" t="s">
        <v>143</v>
      </c>
      <c r="E165" s="156" t="s">
        <v>1</v>
      </c>
      <c r="F165" s="157" t="s">
        <v>348</v>
      </c>
      <c r="H165" s="158">
        <v>319.8</v>
      </c>
      <c r="L165" s="155"/>
      <c r="M165" s="159"/>
      <c r="N165" s="160"/>
      <c r="O165" s="160"/>
      <c r="P165" s="160"/>
      <c r="Q165" s="160"/>
      <c r="R165" s="160"/>
      <c r="S165" s="160"/>
      <c r="T165" s="161"/>
      <c r="AT165" s="156" t="s">
        <v>143</v>
      </c>
      <c r="AU165" s="156" t="s">
        <v>85</v>
      </c>
      <c r="AV165" s="13" t="s">
        <v>85</v>
      </c>
      <c r="AW165" s="13" t="s">
        <v>29</v>
      </c>
      <c r="AX165" s="13" t="s">
        <v>75</v>
      </c>
      <c r="AY165" s="156" t="s">
        <v>133</v>
      </c>
    </row>
    <row r="166" spans="1:65" s="14" customFormat="1">
      <c r="B166" s="162"/>
      <c r="D166" s="149" t="s">
        <v>143</v>
      </c>
      <c r="E166" s="163" t="s">
        <v>1</v>
      </c>
      <c r="F166" s="164" t="s">
        <v>150</v>
      </c>
      <c r="H166" s="165">
        <v>319.8</v>
      </c>
      <c r="L166" s="162"/>
      <c r="M166" s="166"/>
      <c r="N166" s="167"/>
      <c r="O166" s="167"/>
      <c r="P166" s="167"/>
      <c r="Q166" s="167"/>
      <c r="R166" s="167"/>
      <c r="S166" s="167"/>
      <c r="T166" s="168"/>
      <c r="AT166" s="163" t="s">
        <v>143</v>
      </c>
      <c r="AU166" s="163" t="s">
        <v>85</v>
      </c>
      <c r="AV166" s="14" t="s">
        <v>138</v>
      </c>
      <c r="AW166" s="14" t="s">
        <v>29</v>
      </c>
      <c r="AX166" s="14" t="s">
        <v>83</v>
      </c>
      <c r="AY166" s="163" t="s">
        <v>133</v>
      </c>
    </row>
    <row r="167" spans="1:65" s="2" customFormat="1" ht="21.75" customHeight="1">
      <c r="A167" s="30"/>
      <c r="B167" s="135"/>
      <c r="C167" s="136" t="s">
        <v>215</v>
      </c>
      <c r="D167" s="136" t="s">
        <v>134</v>
      </c>
      <c r="E167" s="137" t="s">
        <v>234</v>
      </c>
      <c r="F167" s="138" t="s">
        <v>235</v>
      </c>
      <c r="G167" s="139" t="s">
        <v>180</v>
      </c>
      <c r="H167" s="140">
        <v>319.8</v>
      </c>
      <c r="I167" s="202"/>
      <c r="J167" s="141">
        <f>ROUND(I167*H167,2)</f>
        <v>0</v>
      </c>
      <c r="K167" s="138" t="s">
        <v>181</v>
      </c>
      <c r="L167" s="31"/>
      <c r="M167" s="142" t="s">
        <v>1</v>
      </c>
      <c r="N167" s="143" t="s">
        <v>40</v>
      </c>
      <c r="O167" s="144">
        <v>9.0999999999999998E-2</v>
      </c>
      <c r="P167" s="144">
        <f>O167*H167</f>
        <v>29.101800000000001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6" t="s">
        <v>138</v>
      </c>
      <c r="AT167" s="146" t="s">
        <v>134</v>
      </c>
      <c r="AU167" s="146" t="s">
        <v>85</v>
      </c>
      <c r="AY167" s="18" t="s">
        <v>133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8" t="s">
        <v>83</v>
      </c>
      <c r="BK167" s="147">
        <f>ROUND(I167*H167,2)</f>
        <v>0</v>
      </c>
      <c r="BL167" s="18" t="s">
        <v>138</v>
      </c>
      <c r="BM167" s="146" t="s">
        <v>349</v>
      </c>
    </row>
    <row r="168" spans="1:65" s="2" customFormat="1" ht="16.5" customHeight="1">
      <c r="A168" s="30"/>
      <c r="B168" s="135"/>
      <c r="C168" s="136" t="s">
        <v>213</v>
      </c>
      <c r="D168" s="136" t="s">
        <v>134</v>
      </c>
      <c r="E168" s="137" t="s">
        <v>238</v>
      </c>
      <c r="F168" s="138" t="s">
        <v>239</v>
      </c>
      <c r="G168" s="139" t="s">
        <v>180</v>
      </c>
      <c r="H168" s="140">
        <v>319.8</v>
      </c>
      <c r="I168" s="202"/>
      <c r="J168" s="141">
        <f>ROUND(I168*H168,2)</f>
        <v>0</v>
      </c>
      <c r="K168" s="138" t="s">
        <v>181</v>
      </c>
      <c r="L168" s="31"/>
      <c r="M168" s="142" t="s">
        <v>1</v>
      </c>
      <c r="N168" s="143" t="s">
        <v>40</v>
      </c>
      <c r="O168" s="144">
        <v>4.9000000000000002E-2</v>
      </c>
      <c r="P168" s="144">
        <f>O168*H168</f>
        <v>15.670200000000001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6" t="s">
        <v>138</v>
      </c>
      <c r="AT168" s="146" t="s">
        <v>134</v>
      </c>
      <c r="AU168" s="146" t="s">
        <v>85</v>
      </c>
      <c r="AY168" s="18" t="s">
        <v>133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83</v>
      </c>
      <c r="BK168" s="147">
        <f>ROUND(I168*H168,2)</f>
        <v>0</v>
      </c>
      <c r="BL168" s="18" t="s">
        <v>138</v>
      </c>
      <c r="BM168" s="146" t="s">
        <v>350</v>
      </c>
    </row>
    <row r="169" spans="1:65" s="12" customFormat="1">
      <c r="B169" s="148"/>
      <c r="D169" s="149" t="s">
        <v>143</v>
      </c>
      <c r="E169" s="150" t="s">
        <v>1</v>
      </c>
      <c r="F169" s="151" t="s">
        <v>241</v>
      </c>
      <c r="H169" s="150" t="s">
        <v>1</v>
      </c>
      <c r="L169" s="148"/>
      <c r="M169" s="152"/>
      <c r="N169" s="153"/>
      <c r="O169" s="153"/>
      <c r="P169" s="153"/>
      <c r="Q169" s="153"/>
      <c r="R169" s="153"/>
      <c r="S169" s="153"/>
      <c r="T169" s="154"/>
      <c r="AT169" s="150" t="s">
        <v>143</v>
      </c>
      <c r="AU169" s="150" t="s">
        <v>85</v>
      </c>
      <c r="AV169" s="12" t="s">
        <v>83</v>
      </c>
      <c r="AW169" s="12" t="s">
        <v>29</v>
      </c>
      <c r="AX169" s="12" t="s">
        <v>75</v>
      </c>
      <c r="AY169" s="150" t="s">
        <v>133</v>
      </c>
    </row>
    <row r="170" spans="1:65" s="12" customFormat="1">
      <c r="B170" s="148"/>
      <c r="D170" s="149" t="s">
        <v>143</v>
      </c>
      <c r="E170" s="150" t="s">
        <v>1</v>
      </c>
      <c r="F170" s="151" t="s">
        <v>242</v>
      </c>
      <c r="H170" s="150" t="s">
        <v>1</v>
      </c>
      <c r="L170" s="148"/>
      <c r="M170" s="152"/>
      <c r="N170" s="153"/>
      <c r="O170" s="153"/>
      <c r="P170" s="153"/>
      <c r="Q170" s="153"/>
      <c r="R170" s="153"/>
      <c r="S170" s="153"/>
      <c r="T170" s="154"/>
      <c r="AT170" s="150" t="s">
        <v>143</v>
      </c>
      <c r="AU170" s="150" t="s">
        <v>85</v>
      </c>
      <c r="AV170" s="12" t="s">
        <v>83</v>
      </c>
      <c r="AW170" s="12" t="s">
        <v>29</v>
      </c>
      <c r="AX170" s="12" t="s">
        <v>75</v>
      </c>
      <c r="AY170" s="150" t="s">
        <v>133</v>
      </c>
    </row>
    <row r="171" spans="1:65" s="12" customFormat="1" ht="22.5">
      <c r="B171" s="148"/>
      <c r="D171" s="149" t="s">
        <v>143</v>
      </c>
      <c r="E171" s="150" t="s">
        <v>1</v>
      </c>
      <c r="F171" s="151" t="s">
        <v>243</v>
      </c>
      <c r="H171" s="150" t="s">
        <v>1</v>
      </c>
      <c r="L171" s="148"/>
      <c r="M171" s="152"/>
      <c r="N171" s="153"/>
      <c r="O171" s="153"/>
      <c r="P171" s="153"/>
      <c r="Q171" s="153"/>
      <c r="R171" s="153"/>
      <c r="S171" s="153"/>
      <c r="T171" s="154"/>
      <c r="AT171" s="150" t="s">
        <v>143</v>
      </c>
      <c r="AU171" s="150" t="s">
        <v>85</v>
      </c>
      <c r="AV171" s="12" t="s">
        <v>83</v>
      </c>
      <c r="AW171" s="12" t="s">
        <v>29</v>
      </c>
      <c r="AX171" s="12" t="s">
        <v>75</v>
      </c>
      <c r="AY171" s="150" t="s">
        <v>133</v>
      </c>
    </row>
    <row r="172" spans="1:65" s="13" customFormat="1">
      <c r="B172" s="155"/>
      <c r="D172" s="149" t="s">
        <v>143</v>
      </c>
      <c r="E172" s="156" t="s">
        <v>1</v>
      </c>
      <c r="F172" s="157" t="s">
        <v>351</v>
      </c>
      <c r="H172" s="158">
        <v>319.8</v>
      </c>
      <c r="L172" s="155"/>
      <c r="M172" s="159"/>
      <c r="N172" s="160"/>
      <c r="O172" s="160"/>
      <c r="P172" s="160"/>
      <c r="Q172" s="160"/>
      <c r="R172" s="160"/>
      <c r="S172" s="160"/>
      <c r="T172" s="161"/>
      <c r="AT172" s="156" t="s">
        <v>143</v>
      </c>
      <c r="AU172" s="156" t="s">
        <v>85</v>
      </c>
      <c r="AV172" s="13" t="s">
        <v>85</v>
      </c>
      <c r="AW172" s="13" t="s">
        <v>29</v>
      </c>
      <c r="AX172" s="13" t="s">
        <v>83</v>
      </c>
      <c r="AY172" s="156" t="s">
        <v>133</v>
      </c>
    </row>
    <row r="173" spans="1:65" s="2" customFormat="1" ht="16.5" customHeight="1">
      <c r="A173" s="30"/>
      <c r="B173" s="135"/>
      <c r="C173" s="136" t="s">
        <v>237</v>
      </c>
      <c r="D173" s="136" t="s">
        <v>134</v>
      </c>
      <c r="E173" s="137" t="s">
        <v>246</v>
      </c>
      <c r="F173" s="138" t="s">
        <v>247</v>
      </c>
      <c r="G173" s="139" t="s">
        <v>180</v>
      </c>
      <c r="H173" s="140">
        <v>319.8</v>
      </c>
      <c r="I173" s="202"/>
      <c r="J173" s="141">
        <f>ROUND(I173*H173,2)</f>
        <v>0</v>
      </c>
      <c r="K173" s="138" t="s">
        <v>181</v>
      </c>
      <c r="L173" s="31"/>
      <c r="M173" s="142" t="s">
        <v>1</v>
      </c>
      <c r="N173" s="143" t="s">
        <v>40</v>
      </c>
      <c r="O173" s="144">
        <v>3.3000000000000002E-2</v>
      </c>
      <c r="P173" s="144">
        <f>O173*H173</f>
        <v>10.553400000000002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6" t="s">
        <v>138</v>
      </c>
      <c r="AT173" s="146" t="s">
        <v>134</v>
      </c>
      <c r="AU173" s="146" t="s">
        <v>85</v>
      </c>
      <c r="AY173" s="18" t="s">
        <v>133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83</v>
      </c>
      <c r="BK173" s="147">
        <f>ROUND(I173*H173,2)</f>
        <v>0</v>
      </c>
      <c r="BL173" s="18" t="s">
        <v>138</v>
      </c>
      <c r="BM173" s="146" t="s">
        <v>352</v>
      </c>
    </row>
    <row r="174" spans="1:65" s="2" customFormat="1" ht="21.75" customHeight="1">
      <c r="A174" s="30"/>
      <c r="B174" s="135"/>
      <c r="C174" s="136" t="s">
        <v>245</v>
      </c>
      <c r="D174" s="136" t="s">
        <v>134</v>
      </c>
      <c r="E174" s="137" t="s">
        <v>250</v>
      </c>
      <c r="F174" s="138" t="s">
        <v>251</v>
      </c>
      <c r="G174" s="139" t="s">
        <v>180</v>
      </c>
      <c r="H174" s="140">
        <v>18</v>
      </c>
      <c r="I174" s="202"/>
      <c r="J174" s="141">
        <f>ROUND(I174*H174,2)</f>
        <v>0</v>
      </c>
      <c r="K174" s="138" t="s">
        <v>181</v>
      </c>
      <c r="L174" s="31"/>
      <c r="M174" s="142" t="s">
        <v>1</v>
      </c>
      <c r="N174" s="143" t="s">
        <v>40</v>
      </c>
      <c r="O174" s="144">
        <v>0.308</v>
      </c>
      <c r="P174" s="144">
        <f>O174*H174</f>
        <v>5.5439999999999996</v>
      </c>
      <c r="Q174" s="144">
        <v>4.0000000000000003E-5</v>
      </c>
      <c r="R174" s="144">
        <f>Q174*H174</f>
        <v>7.2000000000000005E-4</v>
      </c>
      <c r="S174" s="144">
        <v>0</v>
      </c>
      <c r="T174" s="145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6" t="s">
        <v>138</v>
      </c>
      <c r="AT174" s="146" t="s">
        <v>134</v>
      </c>
      <c r="AU174" s="146" t="s">
        <v>85</v>
      </c>
      <c r="AY174" s="18" t="s">
        <v>133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8" t="s">
        <v>83</v>
      </c>
      <c r="BK174" s="147">
        <f>ROUND(I174*H174,2)</f>
        <v>0</v>
      </c>
      <c r="BL174" s="18" t="s">
        <v>138</v>
      </c>
      <c r="BM174" s="146" t="s">
        <v>353</v>
      </c>
    </row>
    <row r="175" spans="1:65" s="2" customFormat="1" ht="21.75" customHeight="1">
      <c r="A175" s="30"/>
      <c r="B175" s="135"/>
      <c r="C175" s="136" t="s">
        <v>249</v>
      </c>
      <c r="D175" s="136" t="s">
        <v>134</v>
      </c>
      <c r="E175" s="137" t="s">
        <v>354</v>
      </c>
      <c r="F175" s="138" t="s">
        <v>355</v>
      </c>
      <c r="G175" s="139" t="s">
        <v>180</v>
      </c>
      <c r="H175" s="140">
        <v>1.9179999999999999</v>
      </c>
      <c r="I175" s="202"/>
      <c r="J175" s="141">
        <f>ROUND(I175*H175,2)</f>
        <v>0</v>
      </c>
      <c r="K175" s="138" t="s">
        <v>181</v>
      </c>
      <c r="L175" s="31"/>
      <c r="M175" s="142" t="s">
        <v>1</v>
      </c>
      <c r="N175" s="143" t="s">
        <v>40</v>
      </c>
      <c r="O175" s="144">
        <v>1.105</v>
      </c>
      <c r="P175" s="144">
        <f>O175*H175</f>
        <v>2.1193900000000001</v>
      </c>
      <c r="Q175" s="144">
        <v>0</v>
      </c>
      <c r="R175" s="144">
        <f>Q175*H175</f>
        <v>0</v>
      </c>
      <c r="S175" s="144">
        <v>6.5000000000000002E-2</v>
      </c>
      <c r="T175" s="145">
        <f>S175*H175</f>
        <v>0.12467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6" t="s">
        <v>138</v>
      </c>
      <c r="AT175" s="146" t="s">
        <v>134</v>
      </c>
      <c r="AU175" s="146" t="s">
        <v>85</v>
      </c>
      <c r="AY175" s="18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83</v>
      </c>
      <c r="BK175" s="147">
        <f>ROUND(I175*H175,2)</f>
        <v>0</v>
      </c>
      <c r="BL175" s="18" t="s">
        <v>138</v>
      </c>
      <c r="BM175" s="146" t="s">
        <v>356</v>
      </c>
    </row>
    <row r="176" spans="1:65" s="13" customFormat="1">
      <c r="B176" s="155"/>
      <c r="D176" s="149" t="s">
        <v>143</v>
      </c>
      <c r="E176" s="156" t="s">
        <v>1</v>
      </c>
      <c r="F176" s="157" t="s">
        <v>357</v>
      </c>
      <c r="H176" s="158">
        <v>1.9179999999999999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143</v>
      </c>
      <c r="AU176" s="156" t="s">
        <v>85</v>
      </c>
      <c r="AV176" s="13" t="s">
        <v>85</v>
      </c>
      <c r="AW176" s="13" t="s">
        <v>29</v>
      </c>
      <c r="AX176" s="13" t="s">
        <v>83</v>
      </c>
      <c r="AY176" s="156" t="s">
        <v>133</v>
      </c>
    </row>
    <row r="177" spans="1:65" s="2" customFormat="1" ht="21.75" customHeight="1">
      <c r="A177" s="30"/>
      <c r="B177" s="135"/>
      <c r="C177" s="136" t="s">
        <v>253</v>
      </c>
      <c r="D177" s="136" t="s">
        <v>134</v>
      </c>
      <c r="E177" s="137" t="s">
        <v>358</v>
      </c>
      <c r="F177" s="138" t="s">
        <v>359</v>
      </c>
      <c r="G177" s="139" t="s">
        <v>180</v>
      </c>
      <c r="H177" s="140">
        <v>1.76</v>
      </c>
      <c r="I177" s="202"/>
      <c r="J177" s="141">
        <f>ROUND(I177*H177,2)</f>
        <v>0</v>
      </c>
      <c r="K177" s="138" t="s">
        <v>181</v>
      </c>
      <c r="L177" s="31"/>
      <c r="M177" s="142" t="s">
        <v>1</v>
      </c>
      <c r="N177" s="143" t="s">
        <v>40</v>
      </c>
      <c r="O177" s="144">
        <v>0.59399999999999997</v>
      </c>
      <c r="P177" s="144">
        <f>O177*H177</f>
        <v>1.0454399999999999</v>
      </c>
      <c r="Q177" s="144">
        <v>0</v>
      </c>
      <c r="R177" s="144">
        <f>Q177*H177</f>
        <v>0</v>
      </c>
      <c r="S177" s="144">
        <v>4.1000000000000002E-2</v>
      </c>
      <c r="T177" s="145">
        <f>S177*H177</f>
        <v>7.2160000000000002E-2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6" t="s">
        <v>138</v>
      </c>
      <c r="AT177" s="146" t="s">
        <v>134</v>
      </c>
      <c r="AU177" s="146" t="s">
        <v>85</v>
      </c>
      <c r="AY177" s="18" t="s">
        <v>133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8" t="s">
        <v>83</v>
      </c>
      <c r="BK177" s="147">
        <f>ROUND(I177*H177,2)</f>
        <v>0</v>
      </c>
      <c r="BL177" s="18" t="s">
        <v>138</v>
      </c>
      <c r="BM177" s="146" t="s">
        <v>360</v>
      </c>
    </row>
    <row r="178" spans="1:65" s="13" customFormat="1">
      <c r="B178" s="155"/>
      <c r="D178" s="149" t="s">
        <v>143</v>
      </c>
      <c r="E178" s="156" t="s">
        <v>1</v>
      </c>
      <c r="F178" s="157" t="s">
        <v>361</v>
      </c>
      <c r="H178" s="158">
        <v>1.76</v>
      </c>
      <c r="L178" s="155"/>
      <c r="M178" s="159"/>
      <c r="N178" s="160"/>
      <c r="O178" s="160"/>
      <c r="P178" s="160"/>
      <c r="Q178" s="160"/>
      <c r="R178" s="160"/>
      <c r="S178" s="160"/>
      <c r="T178" s="161"/>
      <c r="AT178" s="156" t="s">
        <v>143</v>
      </c>
      <c r="AU178" s="156" t="s">
        <v>85</v>
      </c>
      <c r="AV178" s="13" t="s">
        <v>85</v>
      </c>
      <c r="AW178" s="13" t="s">
        <v>29</v>
      </c>
      <c r="AX178" s="13" t="s">
        <v>75</v>
      </c>
      <c r="AY178" s="156" t="s">
        <v>133</v>
      </c>
    </row>
    <row r="179" spans="1:65" s="14" customFormat="1">
      <c r="B179" s="162"/>
      <c r="D179" s="149" t="s">
        <v>143</v>
      </c>
      <c r="E179" s="163" t="s">
        <v>1</v>
      </c>
      <c r="F179" s="164" t="s">
        <v>150</v>
      </c>
      <c r="H179" s="165">
        <v>1.76</v>
      </c>
      <c r="L179" s="162"/>
      <c r="M179" s="166"/>
      <c r="N179" s="167"/>
      <c r="O179" s="167"/>
      <c r="P179" s="167"/>
      <c r="Q179" s="167"/>
      <c r="R179" s="167"/>
      <c r="S179" s="167"/>
      <c r="T179" s="168"/>
      <c r="AT179" s="163" t="s">
        <v>143</v>
      </c>
      <c r="AU179" s="163" t="s">
        <v>85</v>
      </c>
      <c r="AV179" s="14" t="s">
        <v>138</v>
      </c>
      <c r="AW179" s="14" t="s">
        <v>29</v>
      </c>
      <c r="AX179" s="14" t="s">
        <v>83</v>
      </c>
      <c r="AY179" s="163" t="s">
        <v>133</v>
      </c>
    </row>
    <row r="180" spans="1:65" s="2" customFormat="1" ht="21.75" customHeight="1">
      <c r="A180" s="30"/>
      <c r="B180" s="135"/>
      <c r="C180" s="136" t="s">
        <v>257</v>
      </c>
      <c r="D180" s="136" t="s">
        <v>134</v>
      </c>
      <c r="E180" s="137" t="s">
        <v>362</v>
      </c>
      <c r="F180" s="138" t="s">
        <v>363</v>
      </c>
      <c r="G180" s="139" t="s">
        <v>180</v>
      </c>
      <c r="H180" s="140">
        <v>13.122</v>
      </c>
      <c r="I180" s="202"/>
      <c r="J180" s="141">
        <f>ROUND(I180*H180,2)</f>
        <v>0</v>
      </c>
      <c r="K180" s="138" t="s">
        <v>181</v>
      </c>
      <c r="L180" s="31"/>
      <c r="M180" s="142" t="s">
        <v>1</v>
      </c>
      <c r="N180" s="143" t="s">
        <v>40</v>
      </c>
      <c r="O180" s="144">
        <v>0.3</v>
      </c>
      <c r="P180" s="144">
        <f>O180*H180</f>
        <v>3.9365999999999999</v>
      </c>
      <c r="Q180" s="144">
        <v>0</v>
      </c>
      <c r="R180" s="144">
        <f>Q180*H180</f>
        <v>0</v>
      </c>
      <c r="S180" s="144">
        <v>3.4000000000000002E-2</v>
      </c>
      <c r="T180" s="145">
        <f>S180*H180</f>
        <v>0.44614800000000004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6" t="s">
        <v>138</v>
      </c>
      <c r="AT180" s="146" t="s">
        <v>134</v>
      </c>
      <c r="AU180" s="146" t="s">
        <v>85</v>
      </c>
      <c r="AY180" s="18" t="s">
        <v>133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8" t="s">
        <v>83</v>
      </c>
      <c r="BK180" s="147">
        <f>ROUND(I180*H180,2)</f>
        <v>0</v>
      </c>
      <c r="BL180" s="18" t="s">
        <v>138</v>
      </c>
      <c r="BM180" s="146" t="s">
        <v>364</v>
      </c>
    </row>
    <row r="181" spans="1:65" s="13" customFormat="1">
      <c r="B181" s="155"/>
      <c r="D181" s="149" t="s">
        <v>143</v>
      </c>
      <c r="E181" s="156" t="s">
        <v>1</v>
      </c>
      <c r="F181" s="157" t="s">
        <v>365</v>
      </c>
      <c r="H181" s="158">
        <v>13.122</v>
      </c>
      <c r="L181" s="155"/>
      <c r="M181" s="159"/>
      <c r="N181" s="160"/>
      <c r="O181" s="160"/>
      <c r="P181" s="160"/>
      <c r="Q181" s="160"/>
      <c r="R181" s="160"/>
      <c r="S181" s="160"/>
      <c r="T181" s="161"/>
      <c r="AT181" s="156" t="s">
        <v>143</v>
      </c>
      <c r="AU181" s="156" t="s">
        <v>85</v>
      </c>
      <c r="AV181" s="13" t="s">
        <v>85</v>
      </c>
      <c r="AW181" s="13" t="s">
        <v>29</v>
      </c>
      <c r="AX181" s="13" t="s">
        <v>83</v>
      </c>
      <c r="AY181" s="156" t="s">
        <v>133</v>
      </c>
    </row>
    <row r="182" spans="1:65" s="2" customFormat="1" ht="21.75" customHeight="1">
      <c r="A182" s="30"/>
      <c r="B182" s="135"/>
      <c r="C182" s="136" t="s">
        <v>8</v>
      </c>
      <c r="D182" s="136" t="s">
        <v>134</v>
      </c>
      <c r="E182" s="137" t="s">
        <v>366</v>
      </c>
      <c r="F182" s="138" t="s">
        <v>367</v>
      </c>
      <c r="G182" s="139" t="s">
        <v>180</v>
      </c>
      <c r="H182" s="140">
        <v>52.7</v>
      </c>
      <c r="I182" s="202"/>
      <c r="J182" s="141">
        <f>ROUND(I182*H182,2)</f>
        <v>0</v>
      </c>
      <c r="K182" s="138" t="s">
        <v>181</v>
      </c>
      <c r="L182" s="31"/>
      <c r="M182" s="142" t="s">
        <v>1</v>
      </c>
      <c r="N182" s="143" t="s">
        <v>40</v>
      </c>
      <c r="O182" s="144">
        <v>0.03</v>
      </c>
      <c r="P182" s="144">
        <f>O182*H182</f>
        <v>1.581</v>
      </c>
      <c r="Q182" s="144">
        <v>0</v>
      </c>
      <c r="R182" s="144">
        <f>Q182*H182</f>
        <v>0</v>
      </c>
      <c r="S182" s="144">
        <v>4.0000000000000001E-3</v>
      </c>
      <c r="T182" s="145">
        <f>S182*H182</f>
        <v>0.21080000000000002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6" t="s">
        <v>138</v>
      </c>
      <c r="AT182" s="146" t="s">
        <v>134</v>
      </c>
      <c r="AU182" s="146" t="s">
        <v>85</v>
      </c>
      <c r="AY182" s="18" t="s">
        <v>133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8" t="s">
        <v>83</v>
      </c>
      <c r="BK182" s="147">
        <f>ROUND(I182*H182,2)</f>
        <v>0</v>
      </c>
      <c r="BL182" s="18" t="s">
        <v>138</v>
      </c>
      <c r="BM182" s="146" t="s">
        <v>368</v>
      </c>
    </row>
    <row r="183" spans="1:65" s="2" customFormat="1" ht="33" customHeight="1">
      <c r="A183" s="30"/>
      <c r="B183" s="135"/>
      <c r="C183" s="136" t="s">
        <v>269</v>
      </c>
      <c r="D183" s="136" t="s">
        <v>134</v>
      </c>
      <c r="E183" s="137" t="s">
        <v>254</v>
      </c>
      <c r="F183" s="138" t="s">
        <v>255</v>
      </c>
      <c r="G183" s="139" t="s">
        <v>180</v>
      </c>
      <c r="H183" s="140">
        <v>77.36</v>
      </c>
      <c r="I183" s="202"/>
      <c r="J183" s="141">
        <f>ROUND(I183*H183,2)</f>
        <v>0</v>
      </c>
      <c r="K183" s="138" t="s">
        <v>181</v>
      </c>
      <c r="L183" s="31"/>
      <c r="M183" s="142" t="s">
        <v>1</v>
      </c>
      <c r="N183" s="143" t="s">
        <v>40</v>
      </c>
      <c r="O183" s="144">
        <v>0.22</v>
      </c>
      <c r="P183" s="144">
        <f>O183*H183</f>
        <v>17.019200000000001</v>
      </c>
      <c r="Q183" s="144">
        <v>0</v>
      </c>
      <c r="R183" s="144">
        <f>Q183*H183</f>
        <v>0</v>
      </c>
      <c r="S183" s="144">
        <v>5.8999999999999997E-2</v>
      </c>
      <c r="T183" s="145">
        <f>S183*H183</f>
        <v>4.5642399999999999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138</v>
      </c>
      <c r="AT183" s="146" t="s">
        <v>134</v>
      </c>
      <c r="AU183" s="146" t="s">
        <v>85</v>
      </c>
      <c r="AY183" s="18" t="s">
        <v>133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83</v>
      </c>
      <c r="BK183" s="147">
        <f>ROUND(I183*H183,2)</f>
        <v>0</v>
      </c>
      <c r="BL183" s="18" t="s">
        <v>138</v>
      </c>
      <c r="BM183" s="146" t="s">
        <v>369</v>
      </c>
    </row>
    <row r="184" spans="1:65" s="13" customFormat="1">
      <c r="B184" s="155"/>
      <c r="D184" s="149" t="s">
        <v>143</v>
      </c>
      <c r="E184" s="156" t="s">
        <v>1</v>
      </c>
      <c r="F184" s="157" t="s">
        <v>370</v>
      </c>
      <c r="H184" s="158">
        <v>77.36</v>
      </c>
      <c r="L184" s="155"/>
      <c r="M184" s="159"/>
      <c r="N184" s="160"/>
      <c r="O184" s="160"/>
      <c r="P184" s="160"/>
      <c r="Q184" s="160"/>
      <c r="R184" s="160"/>
      <c r="S184" s="160"/>
      <c r="T184" s="161"/>
      <c r="AT184" s="156" t="s">
        <v>143</v>
      </c>
      <c r="AU184" s="156" t="s">
        <v>85</v>
      </c>
      <c r="AV184" s="13" t="s">
        <v>85</v>
      </c>
      <c r="AW184" s="13" t="s">
        <v>29</v>
      </c>
      <c r="AX184" s="13" t="s">
        <v>83</v>
      </c>
      <c r="AY184" s="156" t="s">
        <v>133</v>
      </c>
    </row>
    <row r="185" spans="1:65" s="2" customFormat="1" ht="21.75" customHeight="1">
      <c r="A185" s="30"/>
      <c r="B185" s="135"/>
      <c r="C185" s="136" t="s">
        <v>274</v>
      </c>
      <c r="D185" s="136" t="s">
        <v>134</v>
      </c>
      <c r="E185" s="137" t="s">
        <v>258</v>
      </c>
      <c r="F185" s="138" t="s">
        <v>259</v>
      </c>
      <c r="G185" s="139" t="s">
        <v>180</v>
      </c>
      <c r="H185" s="140">
        <v>303.22000000000003</v>
      </c>
      <c r="I185" s="202"/>
      <c r="J185" s="141">
        <f>ROUND(I185*H185,2)</f>
        <v>0</v>
      </c>
      <c r="K185" s="138" t="s">
        <v>181</v>
      </c>
      <c r="L185" s="31"/>
      <c r="M185" s="142" t="s">
        <v>1</v>
      </c>
      <c r="N185" s="143" t="s">
        <v>40</v>
      </c>
      <c r="O185" s="144">
        <v>0.27300000000000002</v>
      </c>
      <c r="P185" s="144">
        <f>O185*H185</f>
        <v>82.779060000000015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6" t="s">
        <v>138</v>
      </c>
      <c r="AT185" s="146" t="s">
        <v>134</v>
      </c>
      <c r="AU185" s="146" t="s">
        <v>85</v>
      </c>
      <c r="AY185" s="18" t="s">
        <v>133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83</v>
      </c>
      <c r="BK185" s="147">
        <f>ROUND(I185*H185,2)</f>
        <v>0</v>
      </c>
      <c r="BL185" s="18" t="s">
        <v>138</v>
      </c>
      <c r="BM185" s="146" t="s">
        <v>371</v>
      </c>
    </row>
    <row r="186" spans="1:65" s="12" customFormat="1">
      <c r="B186" s="148"/>
      <c r="D186" s="149" t="s">
        <v>143</v>
      </c>
      <c r="E186" s="150" t="s">
        <v>1</v>
      </c>
      <c r="F186" s="151" t="s">
        <v>261</v>
      </c>
      <c r="H186" s="150" t="s">
        <v>1</v>
      </c>
      <c r="L186" s="148"/>
      <c r="M186" s="152"/>
      <c r="N186" s="153"/>
      <c r="O186" s="153"/>
      <c r="P186" s="153"/>
      <c r="Q186" s="153"/>
      <c r="R186" s="153"/>
      <c r="S186" s="153"/>
      <c r="T186" s="154"/>
      <c r="AT186" s="150" t="s">
        <v>143</v>
      </c>
      <c r="AU186" s="150" t="s">
        <v>85</v>
      </c>
      <c r="AV186" s="12" t="s">
        <v>83</v>
      </c>
      <c r="AW186" s="12" t="s">
        <v>29</v>
      </c>
      <c r="AX186" s="12" t="s">
        <v>75</v>
      </c>
      <c r="AY186" s="150" t="s">
        <v>133</v>
      </c>
    </row>
    <row r="187" spans="1:65" s="13" customFormat="1">
      <c r="B187" s="155"/>
      <c r="D187" s="149" t="s">
        <v>143</v>
      </c>
      <c r="E187" s="156" t="s">
        <v>1</v>
      </c>
      <c r="F187" s="157" t="s">
        <v>370</v>
      </c>
      <c r="H187" s="158">
        <v>77.36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143</v>
      </c>
      <c r="AU187" s="156" t="s">
        <v>85</v>
      </c>
      <c r="AV187" s="13" t="s">
        <v>85</v>
      </c>
      <c r="AW187" s="13" t="s">
        <v>29</v>
      </c>
      <c r="AX187" s="13" t="s">
        <v>75</v>
      </c>
      <c r="AY187" s="156" t="s">
        <v>133</v>
      </c>
    </row>
    <row r="188" spans="1:65" s="16" customFormat="1">
      <c r="B188" s="182"/>
      <c r="D188" s="149" t="s">
        <v>143</v>
      </c>
      <c r="E188" s="183" t="s">
        <v>1</v>
      </c>
      <c r="F188" s="184" t="s">
        <v>372</v>
      </c>
      <c r="H188" s="185">
        <v>77.36</v>
      </c>
      <c r="L188" s="182"/>
      <c r="M188" s="186"/>
      <c r="N188" s="187"/>
      <c r="O188" s="187"/>
      <c r="P188" s="187"/>
      <c r="Q188" s="187"/>
      <c r="R188" s="187"/>
      <c r="S188" s="187"/>
      <c r="T188" s="188"/>
      <c r="AT188" s="183" t="s">
        <v>143</v>
      </c>
      <c r="AU188" s="183" t="s">
        <v>85</v>
      </c>
      <c r="AV188" s="16" t="s">
        <v>146</v>
      </c>
      <c r="AW188" s="16" t="s">
        <v>29</v>
      </c>
      <c r="AX188" s="16" t="s">
        <v>75</v>
      </c>
      <c r="AY188" s="183" t="s">
        <v>133</v>
      </c>
    </row>
    <row r="189" spans="1:65" s="12" customFormat="1">
      <c r="B189" s="148"/>
      <c r="D189" s="149" t="s">
        <v>143</v>
      </c>
      <c r="E189" s="150" t="s">
        <v>1</v>
      </c>
      <c r="F189" s="151" t="s">
        <v>373</v>
      </c>
      <c r="H189" s="150" t="s">
        <v>1</v>
      </c>
      <c r="L189" s="148"/>
      <c r="M189" s="152"/>
      <c r="N189" s="153"/>
      <c r="O189" s="153"/>
      <c r="P189" s="153"/>
      <c r="Q189" s="153"/>
      <c r="R189" s="153"/>
      <c r="S189" s="153"/>
      <c r="T189" s="154"/>
      <c r="AT189" s="150" t="s">
        <v>143</v>
      </c>
      <c r="AU189" s="150" t="s">
        <v>85</v>
      </c>
      <c r="AV189" s="12" t="s">
        <v>83</v>
      </c>
      <c r="AW189" s="12" t="s">
        <v>29</v>
      </c>
      <c r="AX189" s="12" t="s">
        <v>75</v>
      </c>
      <c r="AY189" s="150" t="s">
        <v>133</v>
      </c>
    </row>
    <row r="190" spans="1:65" s="13" customFormat="1">
      <c r="B190" s="155"/>
      <c r="D190" s="149" t="s">
        <v>143</v>
      </c>
      <c r="E190" s="156" t="s">
        <v>1</v>
      </c>
      <c r="F190" s="157" t="s">
        <v>374</v>
      </c>
      <c r="H190" s="158">
        <v>225.86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143</v>
      </c>
      <c r="AU190" s="156" t="s">
        <v>85</v>
      </c>
      <c r="AV190" s="13" t="s">
        <v>85</v>
      </c>
      <c r="AW190" s="13" t="s">
        <v>29</v>
      </c>
      <c r="AX190" s="13" t="s">
        <v>75</v>
      </c>
      <c r="AY190" s="156" t="s">
        <v>133</v>
      </c>
    </row>
    <row r="191" spans="1:65" s="14" customFormat="1">
      <c r="B191" s="162"/>
      <c r="D191" s="149" t="s">
        <v>143</v>
      </c>
      <c r="E191" s="163" t="s">
        <v>1</v>
      </c>
      <c r="F191" s="164" t="s">
        <v>150</v>
      </c>
      <c r="H191" s="165">
        <v>303.22000000000003</v>
      </c>
      <c r="L191" s="162"/>
      <c r="M191" s="166"/>
      <c r="N191" s="167"/>
      <c r="O191" s="167"/>
      <c r="P191" s="167"/>
      <c r="Q191" s="167"/>
      <c r="R191" s="167"/>
      <c r="S191" s="167"/>
      <c r="T191" s="168"/>
      <c r="AT191" s="163" t="s">
        <v>143</v>
      </c>
      <c r="AU191" s="163" t="s">
        <v>85</v>
      </c>
      <c r="AV191" s="14" t="s">
        <v>138</v>
      </c>
      <c r="AW191" s="14" t="s">
        <v>29</v>
      </c>
      <c r="AX191" s="14" t="s">
        <v>83</v>
      </c>
      <c r="AY191" s="163" t="s">
        <v>133</v>
      </c>
    </row>
    <row r="192" spans="1:65" s="2" customFormat="1" ht="21.75" customHeight="1">
      <c r="A192" s="30"/>
      <c r="B192" s="135"/>
      <c r="C192" s="136" t="s">
        <v>284</v>
      </c>
      <c r="D192" s="136" t="s">
        <v>134</v>
      </c>
      <c r="E192" s="137" t="s">
        <v>375</v>
      </c>
      <c r="F192" s="138" t="s">
        <v>376</v>
      </c>
      <c r="G192" s="139" t="s">
        <v>180</v>
      </c>
      <c r="H192" s="140">
        <v>112.93</v>
      </c>
      <c r="I192" s="202"/>
      <c r="J192" s="141">
        <f>ROUND(I192*H192,2)</f>
        <v>0</v>
      </c>
      <c r="K192" s="138" t="s">
        <v>1</v>
      </c>
      <c r="L192" s="31"/>
      <c r="M192" s="142" t="s">
        <v>1</v>
      </c>
      <c r="N192" s="143" t="s">
        <v>40</v>
      </c>
      <c r="O192" s="144">
        <v>0.51</v>
      </c>
      <c r="P192" s="144">
        <f>O192*H192</f>
        <v>57.594300000000004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6" t="s">
        <v>138</v>
      </c>
      <c r="AT192" s="146" t="s">
        <v>134</v>
      </c>
      <c r="AU192" s="146" t="s">
        <v>85</v>
      </c>
      <c r="AY192" s="18" t="s">
        <v>133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83</v>
      </c>
      <c r="BK192" s="147">
        <f>ROUND(I192*H192,2)</f>
        <v>0</v>
      </c>
      <c r="BL192" s="18" t="s">
        <v>138</v>
      </c>
      <c r="BM192" s="146" t="s">
        <v>377</v>
      </c>
    </row>
    <row r="193" spans="1:65" s="12" customFormat="1">
      <c r="B193" s="148"/>
      <c r="D193" s="149" t="s">
        <v>143</v>
      </c>
      <c r="E193" s="150" t="s">
        <v>1</v>
      </c>
      <c r="F193" s="151" t="s">
        <v>378</v>
      </c>
      <c r="H193" s="150" t="s">
        <v>1</v>
      </c>
      <c r="L193" s="148"/>
      <c r="M193" s="152"/>
      <c r="N193" s="153"/>
      <c r="O193" s="153"/>
      <c r="P193" s="153"/>
      <c r="Q193" s="153"/>
      <c r="R193" s="153"/>
      <c r="S193" s="153"/>
      <c r="T193" s="154"/>
      <c r="AT193" s="150" t="s">
        <v>143</v>
      </c>
      <c r="AU193" s="150" t="s">
        <v>85</v>
      </c>
      <c r="AV193" s="12" t="s">
        <v>83</v>
      </c>
      <c r="AW193" s="12" t="s">
        <v>29</v>
      </c>
      <c r="AX193" s="12" t="s">
        <v>75</v>
      </c>
      <c r="AY193" s="150" t="s">
        <v>133</v>
      </c>
    </row>
    <row r="194" spans="1:65" s="12" customFormat="1">
      <c r="B194" s="148"/>
      <c r="D194" s="149" t="s">
        <v>143</v>
      </c>
      <c r="E194" s="150" t="s">
        <v>1</v>
      </c>
      <c r="F194" s="151" t="s">
        <v>379</v>
      </c>
      <c r="H194" s="150" t="s">
        <v>1</v>
      </c>
      <c r="L194" s="148"/>
      <c r="M194" s="152"/>
      <c r="N194" s="153"/>
      <c r="O194" s="153"/>
      <c r="P194" s="153"/>
      <c r="Q194" s="153"/>
      <c r="R194" s="153"/>
      <c r="S194" s="153"/>
      <c r="T194" s="154"/>
      <c r="AT194" s="150" t="s">
        <v>143</v>
      </c>
      <c r="AU194" s="150" t="s">
        <v>85</v>
      </c>
      <c r="AV194" s="12" t="s">
        <v>83</v>
      </c>
      <c r="AW194" s="12" t="s">
        <v>29</v>
      </c>
      <c r="AX194" s="12" t="s">
        <v>75</v>
      </c>
      <c r="AY194" s="150" t="s">
        <v>133</v>
      </c>
    </row>
    <row r="195" spans="1:65" s="13" customFormat="1">
      <c r="B195" s="155"/>
      <c r="D195" s="149" t="s">
        <v>143</v>
      </c>
      <c r="E195" s="156" t="s">
        <v>1</v>
      </c>
      <c r="F195" s="157" t="s">
        <v>380</v>
      </c>
      <c r="H195" s="158">
        <v>112.93</v>
      </c>
      <c r="L195" s="155"/>
      <c r="M195" s="159"/>
      <c r="N195" s="160"/>
      <c r="O195" s="160"/>
      <c r="P195" s="160"/>
      <c r="Q195" s="160"/>
      <c r="R195" s="160"/>
      <c r="S195" s="160"/>
      <c r="T195" s="161"/>
      <c r="AT195" s="156" t="s">
        <v>143</v>
      </c>
      <c r="AU195" s="156" t="s">
        <v>85</v>
      </c>
      <c r="AV195" s="13" t="s">
        <v>85</v>
      </c>
      <c r="AW195" s="13" t="s">
        <v>29</v>
      </c>
      <c r="AX195" s="13" t="s">
        <v>83</v>
      </c>
      <c r="AY195" s="156" t="s">
        <v>133</v>
      </c>
    </row>
    <row r="196" spans="1:65" s="2" customFormat="1" ht="21.75" customHeight="1">
      <c r="A196" s="30"/>
      <c r="B196" s="135"/>
      <c r="C196" s="136" t="s">
        <v>292</v>
      </c>
      <c r="D196" s="136" t="s">
        <v>134</v>
      </c>
      <c r="E196" s="137" t="s">
        <v>381</v>
      </c>
      <c r="F196" s="138" t="s">
        <v>382</v>
      </c>
      <c r="G196" s="139" t="s">
        <v>180</v>
      </c>
      <c r="H196" s="140">
        <v>225.86</v>
      </c>
      <c r="I196" s="202"/>
      <c r="J196" s="141">
        <f>ROUND(I196*H196,2)</f>
        <v>0</v>
      </c>
      <c r="K196" s="138" t="s">
        <v>383</v>
      </c>
      <c r="L196" s="31"/>
      <c r="M196" s="142" t="s">
        <v>1</v>
      </c>
      <c r="N196" s="143" t="s">
        <v>40</v>
      </c>
      <c r="O196" s="144">
        <v>0.82199999999999995</v>
      </c>
      <c r="P196" s="144">
        <f>O196*H196</f>
        <v>185.65692000000001</v>
      </c>
      <c r="Q196" s="144">
        <v>0</v>
      </c>
      <c r="R196" s="144">
        <f>Q196*H196</f>
        <v>0</v>
      </c>
      <c r="S196" s="144">
        <v>1.06E-2</v>
      </c>
      <c r="T196" s="145">
        <f>S196*H196</f>
        <v>2.3941160000000004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6" t="s">
        <v>138</v>
      </c>
      <c r="AT196" s="146" t="s">
        <v>134</v>
      </c>
      <c r="AU196" s="146" t="s">
        <v>85</v>
      </c>
      <c r="AY196" s="18" t="s">
        <v>133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8" t="s">
        <v>83</v>
      </c>
      <c r="BK196" s="147">
        <f>ROUND(I196*H196,2)</f>
        <v>0</v>
      </c>
      <c r="BL196" s="18" t="s">
        <v>138</v>
      </c>
      <c r="BM196" s="146" t="s">
        <v>384</v>
      </c>
    </row>
    <row r="197" spans="1:65" s="12" customFormat="1">
      <c r="B197" s="148"/>
      <c r="D197" s="149" t="s">
        <v>143</v>
      </c>
      <c r="E197" s="150" t="s">
        <v>1</v>
      </c>
      <c r="F197" s="151" t="s">
        <v>385</v>
      </c>
      <c r="H197" s="150" t="s">
        <v>1</v>
      </c>
      <c r="L197" s="148"/>
      <c r="M197" s="152"/>
      <c r="N197" s="153"/>
      <c r="O197" s="153"/>
      <c r="P197" s="153"/>
      <c r="Q197" s="153"/>
      <c r="R197" s="153"/>
      <c r="S197" s="153"/>
      <c r="T197" s="154"/>
      <c r="AT197" s="150" t="s">
        <v>143</v>
      </c>
      <c r="AU197" s="150" t="s">
        <v>85</v>
      </c>
      <c r="AV197" s="12" t="s">
        <v>83</v>
      </c>
      <c r="AW197" s="12" t="s">
        <v>29</v>
      </c>
      <c r="AX197" s="12" t="s">
        <v>75</v>
      </c>
      <c r="AY197" s="150" t="s">
        <v>133</v>
      </c>
    </row>
    <row r="198" spans="1:65" s="13" customFormat="1">
      <c r="B198" s="155"/>
      <c r="D198" s="149" t="s">
        <v>143</v>
      </c>
      <c r="E198" s="156" t="s">
        <v>1</v>
      </c>
      <c r="F198" s="157" t="s">
        <v>374</v>
      </c>
      <c r="H198" s="158">
        <v>225.86</v>
      </c>
      <c r="L198" s="155"/>
      <c r="M198" s="159"/>
      <c r="N198" s="160"/>
      <c r="O198" s="160"/>
      <c r="P198" s="160"/>
      <c r="Q198" s="160"/>
      <c r="R198" s="160"/>
      <c r="S198" s="160"/>
      <c r="T198" s="161"/>
      <c r="AT198" s="156" t="s">
        <v>143</v>
      </c>
      <c r="AU198" s="156" t="s">
        <v>85</v>
      </c>
      <c r="AV198" s="13" t="s">
        <v>85</v>
      </c>
      <c r="AW198" s="13" t="s">
        <v>29</v>
      </c>
      <c r="AX198" s="13" t="s">
        <v>83</v>
      </c>
      <c r="AY198" s="156" t="s">
        <v>133</v>
      </c>
    </row>
    <row r="199" spans="1:65" s="2" customFormat="1" ht="21.75" customHeight="1">
      <c r="A199" s="30"/>
      <c r="B199" s="135"/>
      <c r="C199" s="136" t="s">
        <v>297</v>
      </c>
      <c r="D199" s="136" t="s">
        <v>134</v>
      </c>
      <c r="E199" s="137" t="s">
        <v>386</v>
      </c>
      <c r="F199" s="138" t="s">
        <v>387</v>
      </c>
      <c r="G199" s="139" t="s">
        <v>180</v>
      </c>
      <c r="H199" s="140">
        <v>225.86</v>
      </c>
      <c r="I199" s="202"/>
      <c r="J199" s="141">
        <f>ROUND(I199*H199,2)</f>
        <v>0</v>
      </c>
      <c r="K199" s="138" t="s">
        <v>383</v>
      </c>
      <c r="L199" s="31"/>
      <c r="M199" s="142" t="s">
        <v>1</v>
      </c>
      <c r="N199" s="143" t="s">
        <v>40</v>
      </c>
      <c r="O199" s="144">
        <v>0.61399999999999999</v>
      </c>
      <c r="P199" s="144">
        <f>O199*H199</f>
        <v>138.67804000000001</v>
      </c>
      <c r="Q199" s="144">
        <v>1.162E-2</v>
      </c>
      <c r="R199" s="144">
        <f>Q199*H199</f>
        <v>2.6244932000000003</v>
      </c>
      <c r="S199" s="144">
        <v>0</v>
      </c>
      <c r="T199" s="145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6" t="s">
        <v>138</v>
      </c>
      <c r="AT199" s="146" t="s">
        <v>134</v>
      </c>
      <c r="AU199" s="146" t="s">
        <v>85</v>
      </c>
      <c r="AY199" s="18" t="s">
        <v>133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8" t="s">
        <v>83</v>
      </c>
      <c r="BK199" s="147">
        <f>ROUND(I199*H199,2)</f>
        <v>0</v>
      </c>
      <c r="BL199" s="18" t="s">
        <v>138</v>
      </c>
      <c r="BM199" s="146" t="s">
        <v>388</v>
      </c>
    </row>
    <row r="200" spans="1:65" s="12" customFormat="1">
      <c r="B200" s="148"/>
      <c r="D200" s="149" t="s">
        <v>143</v>
      </c>
      <c r="E200" s="150" t="s">
        <v>1</v>
      </c>
      <c r="F200" s="151" t="s">
        <v>385</v>
      </c>
      <c r="H200" s="150" t="s">
        <v>1</v>
      </c>
      <c r="L200" s="148"/>
      <c r="M200" s="152"/>
      <c r="N200" s="153"/>
      <c r="O200" s="153"/>
      <c r="P200" s="153"/>
      <c r="Q200" s="153"/>
      <c r="R200" s="153"/>
      <c r="S200" s="153"/>
      <c r="T200" s="154"/>
      <c r="AT200" s="150" t="s">
        <v>143</v>
      </c>
      <c r="AU200" s="150" t="s">
        <v>85</v>
      </c>
      <c r="AV200" s="12" t="s">
        <v>83</v>
      </c>
      <c r="AW200" s="12" t="s">
        <v>29</v>
      </c>
      <c r="AX200" s="12" t="s">
        <v>75</v>
      </c>
      <c r="AY200" s="150" t="s">
        <v>133</v>
      </c>
    </row>
    <row r="201" spans="1:65" s="13" customFormat="1">
      <c r="B201" s="155"/>
      <c r="D201" s="149" t="s">
        <v>143</v>
      </c>
      <c r="E201" s="156" t="s">
        <v>1</v>
      </c>
      <c r="F201" s="157" t="s">
        <v>374</v>
      </c>
      <c r="H201" s="158">
        <v>225.86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143</v>
      </c>
      <c r="AU201" s="156" t="s">
        <v>85</v>
      </c>
      <c r="AV201" s="13" t="s">
        <v>85</v>
      </c>
      <c r="AW201" s="13" t="s">
        <v>29</v>
      </c>
      <c r="AX201" s="13" t="s">
        <v>83</v>
      </c>
      <c r="AY201" s="156" t="s">
        <v>133</v>
      </c>
    </row>
    <row r="202" spans="1:65" s="11" customFormat="1" ht="22.9" customHeight="1">
      <c r="B202" s="125"/>
      <c r="D202" s="126" t="s">
        <v>74</v>
      </c>
      <c r="E202" s="176" t="s">
        <v>263</v>
      </c>
      <c r="F202" s="176" t="s">
        <v>264</v>
      </c>
      <c r="J202" s="177">
        <f>BK202</f>
        <v>0</v>
      </c>
      <c r="L202" s="125"/>
      <c r="M202" s="129"/>
      <c r="N202" s="130"/>
      <c r="O202" s="130"/>
      <c r="P202" s="131">
        <f>SUM(P203:P210)</f>
        <v>29.205719999999999</v>
      </c>
      <c r="Q202" s="130"/>
      <c r="R202" s="131">
        <f>SUM(R203:R210)</f>
        <v>0</v>
      </c>
      <c r="S202" s="130"/>
      <c r="T202" s="132">
        <f>SUM(T203:T210)</f>
        <v>0</v>
      </c>
      <c r="AR202" s="126" t="s">
        <v>83</v>
      </c>
      <c r="AT202" s="133" t="s">
        <v>74</v>
      </c>
      <c r="AU202" s="133" t="s">
        <v>83</v>
      </c>
      <c r="AY202" s="126" t="s">
        <v>133</v>
      </c>
      <c r="BK202" s="134">
        <f>SUM(BK203:BK210)</f>
        <v>0</v>
      </c>
    </row>
    <row r="203" spans="1:65" s="2" customFormat="1" ht="21.75" customHeight="1">
      <c r="A203" s="30"/>
      <c r="B203" s="135"/>
      <c r="C203" s="136" t="s">
        <v>7</v>
      </c>
      <c r="D203" s="136" t="s">
        <v>134</v>
      </c>
      <c r="E203" s="137" t="s">
        <v>265</v>
      </c>
      <c r="F203" s="138" t="s">
        <v>266</v>
      </c>
      <c r="G203" s="139" t="s">
        <v>267</v>
      </c>
      <c r="H203" s="140">
        <v>7.851</v>
      </c>
      <c r="I203" s="202"/>
      <c r="J203" s="141">
        <f>ROUND(I203*H203,2)</f>
        <v>0</v>
      </c>
      <c r="K203" s="138" t="s">
        <v>181</v>
      </c>
      <c r="L203" s="31"/>
      <c r="M203" s="142" t="s">
        <v>1</v>
      </c>
      <c r="N203" s="143" t="s">
        <v>40</v>
      </c>
      <c r="O203" s="144">
        <v>2.42</v>
      </c>
      <c r="P203" s="144">
        <f>O203*H203</f>
        <v>18.999420000000001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46" t="s">
        <v>138</v>
      </c>
      <c r="AT203" s="146" t="s">
        <v>134</v>
      </c>
      <c r="AU203" s="146" t="s">
        <v>85</v>
      </c>
      <c r="AY203" s="18" t="s">
        <v>133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83</v>
      </c>
      <c r="BK203" s="147">
        <f>ROUND(I203*H203,2)</f>
        <v>0</v>
      </c>
      <c r="BL203" s="18" t="s">
        <v>138</v>
      </c>
      <c r="BM203" s="146" t="s">
        <v>389</v>
      </c>
    </row>
    <row r="204" spans="1:65" s="2" customFormat="1" ht="21.75" customHeight="1">
      <c r="A204" s="30"/>
      <c r="B204" s="135"/>
      <c r="C204" s="136" t="s">
        <v>309</v>
      </c>
      <c r="D204" s="136" t="s">
        <v>134</v>
      </c>
      <c r="E204" s="137" t="s">
        <v>270</v>
      </c>
      <c r="F204" s="138" t="s">
        <v>271</v>
      </c>
      <c r="G204" s="139" t="s">
        <v>267</v>
      </c>
      <c r="H204" s="140">
        <v>39.255000000000003</v>
      </c>
      <c r="I204" s="202"/>
      <c r="J204" s="141">
        <f>ROUND(I204*H204,2)</f>
        <v>0</v>
      </c>
      <c r="K204" s="138" t="s">
        <v>181</v>
      </c>
      <c r="L204" s="31"/>
      <c r="M204" s="142" t="s">
        <v>1</v>
      </c>
      <c r="N204" s="143" t="s">
        <v>40</v>
      </c>
      <c r="O204" s="144">
        <v>0.26</v>
      </c>
      <c r="P204" s="144">
        <f>O204*H204</f>
        <v>10.206300000000001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6" t="s">
        <v>138</v>
      </c>
      <c r="AT204" s="146" t="s">
        <v>134</v>
      </c>
      <c r="AU204" s="146" t="s">
        <v>85</v>
      </c>
      <c r="AY204" s="18" t="s">
        <v>133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8" t="s">
        <v>83</v>
      </c>
      <c r="BK204" s="147">
        <f>ROUND(I204*H204,2)</f>
        <v>0</v>
      </c>
      <c r="BL204" s="18" t="s">
        <v>138</v>
      </c>
      <c r="BM204" s="146" t="s">
        <v>390</v>
      </c>
    </row>
    <row r="205" spans="1:65" s="13" customFormat="1">
      <c r="B205" s="155"/>
      <c r="D205" s="149" t="s">
        <v>143</v>
      </c>
      <c r="F205" s="157" t="s">
        <v>391</v>
      </c>
      <c r="H205" s="158">
        <v>39.255000000000003</v>
      </c>
      <c r="L205" s="155"/>
      <c r="M205" s="159"/>
      <c r="N205" s="160"/>
      <c r="O205" s="160"/>
      <c r="P205" s="160"/>
      <c r="Q205" s="160"/>
      <c r="R205" s="160"/>
      <c r="S205" s="160"/>
      <c r="T205" s="161"/>
      <c r="AT205" s="156" t="s">
        <v>143</v>
      </c>
      <c r="AU205" s="156" t="s">
        <v>85</v>
      </c>
      <c r="AV205" s="13" t="s">
        <v>85</v>
      </c>
      <c r="AW205" s="13" t="s">
        <v>3</v>
      </c>
      <c r="AX205" s="13" t="s">
        <v>83</v>
      </c>
      <c r="AY205" s="156" t="s">
        <v>133</v>
      </c>
    </row>
    <row r="206" spans="1:65" s="2" customFormat="1" ht="21.75" customHeight="1">
      <c r="A206" s="30"/>
      <c r="B206" s="135"/>
      <c r="C206" s="136" t="s">
        <v>315</v>
      </c>
      <c r="D206" s="136" t="s">
        <v>134</v>
      </c>
      <c r="E206" s="137" t="s">
        <v>275</v>
      </c>
      <c r="F206" s="138" t="s">
        <v>276</v>
      </c>
      <c r="G206" s="139" t="s">
        <v>267</v>
      </c>
      <c r="H206" s="140">
        <v>7.0179999999999998</v>
      </c>
      <c r="I206" s="202"/>
      <c r="J206" s="141">
        <f>ROUND(I206*H206,2)</f>
        <v>0</v>
      </c>
      <c r="K206" s="138" t="s">
        <v>1</v>
      </c>
      <c r="L206" s="31"/>
      <c r="M206" s="142" t="s">
        <v>1</v>
      </c>
      <c r="N206" s="143" t="s">
        <v>40</v>
      </c>
      <c r="O206" s="144">
        <v>0</v>
      </c>
      <c r="P206" s="144">
        <f>O206*H206</f>
        <v>0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6" t="s">
        <v>138</v>
      </c>
      <c r="AT206" s="146" t="s">
        <v>134</v>
      </c>
      <c r="AU206" s="146" t="s">
        <v>85</v>
      </c>
      <c r="AY206" s="18" t="s">
        <v>133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8" t="s">
        <v>83</v>
      </c>
      <c r="BK206" s="147">
        <f>ROUND(I206*H206,2)</f>
        <v>0</v>
      </c>
      <c r="BL206" s="18" t="s">
        <v>138</v>
      </c>
      <c r="BM206" s="146" t="s">
        <v>392</v>
      </c>
    </row>
    <row r="207" spans="1:65" s="12" customFormat="1">
      <c r="B207" s="148"/>
      <c r="D207" s="149" t="s">
        <v>143</v>
      </c>
      <c r="E207" s="150" t="s">
        <v>1</v>
      </c>
      <c r="F207" s="151" t="s">
        <v>278</v>
      </c>
      <c r="H207" s="150" t="s">
        <v>1</v>
      </c>
      <c r="L207" s="148"/>
      <c r="M207" s="152"/>
      <c r="N207" s="153"/>
      <c r="O207" s="153"/>
      <c r="P207" s="153"/>
      <c r="Q207" s="153"/>
      <c r="R207" s="153"/>
      <c r="S207" s="153"/>
      <c r="T207" s="154"/>
      <c r="AT207" s="150" t="s">
        <v>143</v>
      </c>
      <c r="AU207" s="150" t="s">
        <v>85</v>
      </c>
      <c r="AV207" s="12" t="s">
        <v>83</v>
      </c>
      <c r="AW207" s="12" t="s">
        <v>29</v>
      </c>
      <c r="AX207" s="12" t="s">
        <v>75</v>
      </c>
      <c r="AY207" s="150" t="s">
        <v>133</v>
      </c>
    </row>
    <row r="208" spans="1:65" s="12" customFormat="1">
      <c r="B208" s="148"/>
      <c r="D208" s="149" t="s">
        <v>143</v>
      </c>
      <c r="E208" s="150" t="s">
        <v>1</v>
      </c>
      <c r="F208" s="151" t="s">
        <v>279</v>
      </c>
      <c r="H208" s="150" t="s">
        <v>1</v>
      </c>
      <c r="L208" s="148"/>
      <c r="M208" s="152"/>
      <c r="N208" s="153"/>
      <c r="O208" s="153"/>
      <c r="P208" s="153"/>
      <c r="Q208" s="153"/>
      <c r="R208" s="153"/>
      <c r="S208" s="153"/>
      <c r="T208" s="154"/>
      <c r="AT208" s="150" t="s">
        <v>143</v>
      </c>
      <c r="AU208" s="150" t="s">
        <v>85</v>
      </c>
      <c r="AV208" s="12" t="s">
        <v>83</v>
      </c>
      <c r="AW208" s="12" t="s">
        <v>29</v>
      </c>
      <c r="AX208" s="12" t="s">
        <v>75</v>
      </c>
      <c r="AY208" s="150" t="s">
        <v>133</v>
      </c>
    </row>
    <row r="209" spans="1:65" s="12" customFormat="1" ht="22.5">
      <c r="B209" s="148"/>
      <c r="D209" s="149" t="s">
        <v>143</v>
      </c>
      <c r="E209" s="150" t="s">
        <v>1</v>
      </c>
      <c r="F209" s="151" t="s">
        <v>280</v>
      </c>
      <c r="H209" s="150" t="s">
        <v>1</v>
      </c>
      <c r="L209" s="148"/>
      <c r="M209" s="152"/>
      <c r="N209" s="153"/>
      <c r="O209" s="153"/>
      <c r="P209" s="153"/>
      <c r="Q209" s="153"/>
      <c r="R209" s="153"/>
      <c r="S209" s="153"/>
      <c r="T209" s="154"/>
      <c r="AT209" s="150" t="s">
        <v>143</v>
      </c>
      <c r="AU209" s="150" t="s">
        <v>85</v>
      </c>
      <c r="AV209" s="12" t="s">
        <v>83</v>
      </c>
      <c r="AW209" s="12" t="s">
        <v>29</v>
      </c>
      <c r="AX209" s="12" t="s">
        <v>75</v>
      </c>
      <c r="AY209" s="150" t="s">
        <v>133</v>
      </c>
    </row>
    <row r="210" spans="1:65" s="13" customFormat="1">
      <c r="B210" s="155"/>
      <c r="D210" s="149" t="s">
        <v>143</v>
      </c>
      <c r="E210" s="156" t="s">
        <v>1</v>
      </c>
      <c r="F210" s="157" t="s">
        <v>393</v>
      </c>
      <c r="H210" s="158">
        <v>7.0179999999999998</v>
      </c>
      <c r="L210" s="155"/>
      <c r="M210" s="159"/>
      <c r="N210" s="160"/>
      <c r="O210" s="160"/>
      <c r="P210" s="160"/>
      <c r="Q210" s="160"/>
      <c r="R210" s="160"/>
      <c r="S210" s="160"/>
      <c r="T210" s="161"/>
      <c r="AT210" s="156" t="s">
        <v>143</v>
      </c>
      <c r="AU210" s="156" t="s">
        <v>85</v>
      </c>
      <c r="AV210" s="13" t="s">
        <v>85</v>
      </c>
      <c r="AW210" s="13" t="s">
        <v>29</v>
      </c>
      <c r="AX210" s="13" t="s">
        <v>83</v>
      </c>
      <c r="AY210" s="156" t="s">
        <v>133</v>
      </c>
    </row>
    <row r="211" spans="1:65" s="11" customFormat="1" ht="22.9" customHeight="1">
      <c r="B211" s="125"/>
      <c r="D211" s="126" t="s">
        <v>74</v>
      </c>
      <c r="E211" s="176" t="s">
        <v>282</v>
      </c>
      <c r="F211" s="176" t="s">
        <v>283</v>
      </c>
      <c r="J211" s="177">
        <f>BK211</f>
        <v>0</v>
      </c>
      <c r="L211" s="125"/>
      <c r="M211" s="129"/>
      <c r="N211" s="130"/>
      <c r="O211" s="130"/>
      <c r="P211" s="131">
        <f>P212</f>
        <v>0</v>
      </c>
      <c r="Q211" s="130"/>
      <c r="R211" s="131">
        <f>R212</f>
        <v>0</v>
      </c>
      <c r="S211" s="130"/>
      <c r="T211" s="132">
        <f>T212</f>
        <v>0</v>
      </c>
      <c r="AR211" s="126" t="s">
        <v>83</v>
      </c>
      <c r="AT211" s="133" t="s">
        <v>74</v>
      </c>
      <c r="AU211" s="133" t="s">
        <v>83</v>
      </c>
      <c r="AY211" s="126" t="s">
        <v>133</v>
      </c>
      <c r="BK211" s="134">
        <f>BK212</f>
        <v>0</v>
      </c>
    </row>
    <row r="212" spans="1:65" s="2" customFormat="1" ht="16.5" customHeight="1">
      <c r="A212" s="30"/>
      <c r="B212" s="135"/>
      <c r="C212" s="136" t="s">
        <v>319</v>
      </c>
      <c r="D212" s="136" t="s">
        <v>134</v>
      </c>
      <c r="E212" s="137" t="s">
        <v>285</v>
      </c>
      <c r="F212" s="138" t="s">
        <v>286</v>
      </c>
      <c r="G212" s="139" t="s">
        <v>267</v>
      </c>
      <c r="H212" s="140">
        <v>6.6630000000000003</v>
      </c>
      <c r="I212" s="202"/>
      <c r="J212" s="141">
        <f>ROUND(I212*H212,2)</f>
        <v>0</v>
      </c>
      <c r="K212" s="138" t="s">
        <v>1</v>
      </c>
      <c r="L212" s="31"/>
      <c r="M212" s="142" t="s">
        <v>1</v>
      </c>
      <c r="N212" s="143" t="s">
        <v>40</v>
      </c>
      <c r="O212" s="144">
        <v>0</v>
      </c>
      <c r="P212" s="144">
        <f>O212*H212</f>
        <v>0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6" t="s">
        <v>138</v>
      </c>
      <c r="AT212" s="146" t="s">
        <v>134</v>
      </c>
      <c r="AU212" s="146" t="s">
        <v>85</v>
      </c>
      <c r="AY212" s="18" t="s">
        <v>133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8" t="s">
        <v>83</v>
      </c>
      <c r="BK212" s="147">
        <f>ROUND(I212*H212,2)</f>
        <v>0</v>
      </c>
      <c r="BL212" s="18" t="s">
        <v>138</v>
      </c>
      <c r="BM212" s="146" t="s">
        <v>394</v>
      </c>
    </row>
    <row r="213" spans="1:65" s="11" customFormat="1" ht="25.9" customHeight="1">
      <c r="B213" s="125"/>
      <c r="D213" s="126" t="s">
        <v>74</v>
      </c>
      <c r="E213" s="127" t="s">
        <v>288</v>
      </c>
      <c r="F213" s="127" t="s">
        <v>289</v>
      </c>
      <c r="J213" s="128">
        <f>BK213</f>
        <v>0</v>
      </c>
      <c r="L213" s="125"/>
      <c r="M213" s="129"/>
      <c r="N213" s="130"/>
      <c r="O213" s="130"/>
      <c r="P213" s="131">
        <f>P214+P224+P236+P239+P255</f>
        <v>27.224135999999998</v>
      </c>
      <c r="Q213" s="130"/>
      <c r="R213" s="131">
        <f>R214+R224+R236+R239+R255</f>
        <v>0.12882460000000001</v>
      </c>
      <c r="S213" s="130"/>
      <c r="T213" s="132">
        <f>T214+T224+T236+T239+T255</f>
        <v>3.90864E-2</v>
      </c>
      <c r="AR213" s="126" t="s">
        <v>85</v>
      </c>
      <c r="AT213" s="133" t="s">
        <v>74</v>
      </c>
      <c r="AU213" s="133" t="s">
        <v>75</v>
      </c>
      <c r="AY213" s="126" t="s">
        <v>133</v>
      </c>
      <c r="BK213" s="134">
        <f>BK214+BK224+BK236+BK239+BK255</f>
        <v>0</v>
      </c>
    </row>
    <row r="214" spans="1:65" s="11" customFormat="1" ht="22.9" customHeight="1">
      <c r="B214" s="125"/>
      <c r="D214" s="126" t="s">
        <v>74</v>
      </c>
      <c r="E214" s="176" t="s">
        <v>290</v>
      </c>
      <c r="F214" s="176" t="s">
        <v>291</v>
      </c>
      <c r="J214" s="177">
        <f>BK214</f>
        <v>0</v>
      </c>
      <c r="L214" s="125"/>
      <c r="M214" s="129"/>
      <c r="N214" s="130"/>
      <c r="O214" s="130"/>
      <c r="P214" s="131">
        <f>SUM(P215:P223)</f>
        <v>9.8127999999999993</v>
      </c>
      <c r="Q214" s="130"/>
      <c r="R214" s="131">
        <f>SUM(R215:R223)</f>
        <v>3.0184399999999997E-2</v>
      </c>
      <c r="S214" s="130"/>
      <c r="T214" s="132">
        <f>SUM(T215:T223)</f>
        <v>2.2749399999999999E-2</v>
      </c>
      <c r="AR214" s="126" t="s">
        <v>85</v>
      </c>
      <c r="AT214" s="133" t="s">
        <v>74</v>
      </c>
      <c r="AU214" s="133" t="s">
        <v>83</v>
      </c>
      <c r="AY214" s="126" t="s">
        <v>133</v>
      </c>
      <c r="BK214" s="134">
        <f>SUM(BK215:BK223)</f>
        <v>0</v>
      </c>
    </row>
    <row r="215" spans="1:65" s="2" customFormat="1" ht="21.75" customHeight="1">
      <c r="A215" s="30"/>
      <c r="B215" s="135"/>
      <c r="C215" s="136" t="s">
        <v>323</v>
      </c>
      <c r="D215" s="136" t="s">
        <v>134</v>
      </c>
      <c r="E215" s="137" t="s">
        <v>293</v>
      </c>
      <c r="F215" s="138" t="s">
        <v>294</v>
      </c>
      <c r="G215" s="139" t="s">
        <v>295</v>
      </c>
      <c r="H215" s="140">
        <v>2.8</v>
      </c>
      <c r="I215" s="202"/>
      <c r="J215" s="141">
        <f>ROUND(I215*H215,2)</f>
        <v>0</v>
      </c>
      <c r="K215" s="138" t="s">
        <v>181</v>
      </c>
      <c r="L215" s="31"/>
      <c r="M215" s="142" t="s">
        <v>1</v>
      </c>
      <c r="N215" s="143" t="s">
        <v>40</v>
      </c>
      <c r="O215" s="144">
        <v>0.43</v>
      </c>
      <c r="P215" s="144">
        <f>O215*H215</f>
        <v>1.204</v>
      </c>
      <c r="Q215" s="144">
        <v>0</v>
      </c>
      <c r="R215" s="144">
        <f>Q215*H215</f>
        <v>0</v>
      </c>
      <c r="S215" s="144">
        <v>1.91E-3</v>
      </c>
      <c r="T215" s="145">
        <f>S215*H215</f>
        <v>5.3479999999999995E-3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6" t="s">
        <v>269</v>
      </c>
      <c r="AT215" s="146" t="s">
        <v>134</v>
      </c>
      <c r="AU215" s="146" t="s">
        <v>85</v>
      </c>
      <c r="AY215" s="18" t="s">
        <v>133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8" t="s">
        <v>83</v>
      </c>
      <c r="BK215" s="147">
        <f>ROUND(I215*H215,2)</f>
        <v>0</v>
      </c>
      <c r="BL215" s="18" t="s">
        <v>269</v>
      </c>
      <c r="BM215" s="146" t="s">
        <v>395</v>
      </c>
    </row>
    <row r="216" spans="1:65" s="2" customFormat="1" ht="16.5" customHeight="1">
      <c r="A216" s="30"/>
      <c r="B216" s="135"/>
      <c r="C216" s="136" t="s">
        <v>396</v>
      </c>
      <c r="D216" s="136" t="s">
        <v>134</v>
      </c>
      <c r="E216" s="137" t="s">
        <v>397</v>
      </c>
      <c r="F216" s="138" t="s">
        <v>398</v>
      </c>
      <c r="G216" s="139" t="s">
        <v>295</v>
      </c>
      <c r="H216" s="140">
        <v>10.42</v>
      </c>
      <c r="I216" s="202"/>
      <c r="J216" s="141">
        <f>ROUND(I216*H216,2)</f>
        <v>0</v>
      </c>
      <c r="K216" s="138" t="s">
        <v>181</v>
      </c>
      <c r="L216" s="31"/>
      <c r="M216" s="142" t="s">
        <v>1</v>
      </c>
      <c r="N216" s="143" t="s">
        <v>40</v>
      </c>
      <c r="O216" s="144">
        <v>0.19500000000000001</v>
      </c>
      <c r="P216" s="144">
        <f>O216*H216</f>
        <v>2.0319000000000003</v>
      </c>
      <c r="Q216" s="144">
        <v>0</v>
      </c>
      <c r="R216" s="144">
        <f>Q216*H216</f>
        <v>0</v>
      </c>
      <c r="S216" s="144">
        <v>1.67E-3</v>
      </c>
      <c r="T216" s="145">
        <f>S216*H216</f>
        <v>1.7401400000000001E-2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6" t="s">
        <v>269</v>
      </c>
      <c r="AT216" s="146" t="s">
        <v>134</v>
      </c>
      <c r="AU216" s="146" t="s">
        <v>85</v>
      </c>
      <c r="AY216" s="18" t="s">
        <v>133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8" t="s">
        <v>83</v>
      </c>
      <c r="BK216" s="147">
        <f>ROUND(I216*H216,2)</f>
        <v>0</v>
      </c>
      <c r="BL216" s="18" t="s">
        <v>269</v>
      </c>
      <c r="BM216" s="146" t="s">
        <v>399</v>
      </c>
    </row>
    <row r="217" spans="1:65" s="2" customFormat="1" ht="21.75" customHeight="1">
      <c r="A217" s="30"/>
      <c r="B217" s="135"/>
      <c r="C217" s="136" t="s">
        <v>400</v>
      </c>
      <c r="D217" s="136" t="s">
        <v>134</v>
      </c>
      <c r="E217" s="137" t="s">
        <v>298</v>
      </c>
      <c r="F217" s="138" t="s">
        <v>299</v>
      </c>
      <c r="G217" s="139" t="s">
        <v>295</v>
      </c>
      <c r="H217" s="140">
        <v>2.8</v>
      </c>
      <c r="I217" s="202"/>
      <c r="J217" s="141">
        <f>ROUND(I217*H217,2)</f>
        <v>0</v>
      </c>
      <c r="K217" s="138" t="s">
        <v>181</v>
      </c>
      <c r="L217" s="31"/>
      <c r="M217" s="142" t="s">
        <v>1</v>
      </c>
      <c r="N217" s="143" t="s">
        <v>40</v>
      </c>
      <c r="O217" s="144">
        <v>1.125</v>
      </c>
      <c r="P217" s="144">
        <f>O217*H217</f>
        <v>3.15</v>
      </c>
      <c r="Q217" s="144">
        <v>6.2399999999999999E-3</v>
      </c>
      <c r="R217" s="144">
        <f>Q217*H217</f>
        <v>1.7471999999999998E-2</v>
      </c>
      <c r="S217" s="144">
        <v>0</v>
      </c>
      <c r="T217" s="145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46" t="s">
        <v>269</v>
      </c>
      <c r="AT217" s="146" t="s">
        <v>134</v>
      </c>
      <c r="AU217" s="146" t="s">
        <v>85</v>
      </c>
      <c r="AY217" s="18" t="s">
        <v>133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8" t="s">
        <v>83</v>
      </c>
      <c r="BK217" s="147">
        <f>ROUND(I217*H217,2)</f>
        <v>0</v>
      </c>
      <c r="BL217" s="18" t="s">
        <v>269</v>
      </c>
      <c r="BM217" s="146" t="s">
        <v>401</v>
      </c>
    </row>
    <row r="218" spans="1:65" s="12" customFormat="1">
      <c r="B218" s="148"/>
      <c r="D218" s="149" t="s">
        <v>143</v>
      </c>
      <c r="E218" s="150" t="s">
        <v>1</v>
      </c>
      <c r="F218" s="151" t="s">
        <v>301</v>
      </c>
      <c r="H218" s="150" t="s">
        <v>1</v>
      </c>
      <c r="L218" s="148"/>
      <c r="M218" s="152"/>
      <c r="N218" s="153"/>
      <c r="O218" s="153"/>
      <c r="P218" s="153"/>
      <c r="Q218" s="153"/>
      <c r="R218" s="153"/>
      <c r="S218" s="153"/>
      <c r="T218" s="154"/>
      <c r="AT218" s="150" t="s">
        <v>143</v>
      </c>
      <c r="AU218" s="150" t="s">
        <v>85</v>
      </c>
      <c r="AV218" s="12" t="s">
        <v>83</v>
      </c>
      <c r="AW218" s="12" t="s">
        <v>29</v>
      </c>
      <c r="AX218" s="12" t="s">
        <v>75</v>
      </c>
      <c r="AY218" s="150" t="s">
        <v>133</v>
      </c>
    </row>
    <row r="219" spans="1:65" s="12" customFormat="1">
      <c r="B219" s="148"/>
      <c r="D219" s="149" t="s">
        <v>143</v>
      </c>
      <c r="E219" s="150" t="s">
        <v>1</v>
      </c>
      <c r="F219" s="151" t="s">
        <v>402</v>
      </c>
      <c r="H219" s="150" t="s">
        <v>1</v>
      </c>
      <c r="L219" s="148"/>
      <c r="M219" s="152"/>
      <c r="N219" s="153"/>
      <c r="O219" s="153"/>
      <c r="P219" s="153"/>
      <c r="Q219" s="153"/>
      <c r="R219" s="153"/>
      <c r="S219" s="153"/>
      <c r="T219" s="154"/>
      <c r="AT219" s="150" t="s">
        <v>143</v>
      </c>
      <c r="AU219" s="150" t="s">
        <v>85</v>
      </c>
      <c r="AV219" s="12" t="s">
        <v>83</v>
      </c>
      <c r="AW219" s="12" t="s">
        <v>29</v>
      </c>
      <c r="AX219" s="12" t="s">
        <v>75</v>
      </c>
      <c r="AY219" s="150" t="s">
        <v>133</v>
      </c>
    </row>
    <row r="220" spans="1:65" s="13" customFormat="1">
      <c r="B220" s="155"/>
      <c r="D220" s="149" t="s">
        <v>143</v>
      </c>
      <c r="E220" s="156" t="s">
        <v>1</v>
      </c>
      <c r="F220" s="157" t="s">
        <v>403</v>
      </c>
      <c r="H220" s="158">
        <v>2.8</v>
      </c>
      <c r="L220" s="155"/>
      <c r="M220" s="159"/>
      <c r="N220" s="160"/>
      <c r="O220" s="160"/>
      <c r="P220" s="160"/>
      <c r="Q220" s="160"/>
      <c r="R220" s="160"/>
      <c r="S220" s="160"/>
      <c r="T220" s="161"/>
      <c r="AT220" s="156" t="s">
        <v>143</v>
      </c>
      <c r="AU220" s="156" t="s">
        <v>85</v>
      </c>
      <c r="AV220" s="13" t="s">
        <v>85</v>
      </c>
      <c r="AW220" s="13" t="s">
        <v>29</v>
      </c>
      <c r="AX220" s="13" t="s">
        <v>83</v>
      </c>
      <c r="AY220" s="156" t="s">
        <v>133</v>
      </c>
    </row>
    <row r="221" spans="1:65" s="2" customFormat="1" ht="21.75" customHeight="1">
      <c r="A221" s="30"/>
      <c r="B221" s="135"/>
      <c r="C221" s="136" t="s">
        <v>404</v>
      </c>
      <c r="D221" s="136" t="s">
        <v>134</v>
      </c>
      <c r="E221" s="137" t="s">
        <v>405</v>
      </c>
      <c r="F221" s="138" t="s">
        <v>406</v>
      </c>
      <c r="G221" s="139" t="s">
        <v>295</v>
      </c>
      <c r="H221" s="140">
        <v>10.42</v>
      </c>
      <c r="I221" s="202"/>
      <c r="J221" s="141">
        <f>ROUND(I221*H221,2)</f>
        <v>0</v>
      </c>
      <c r="K221" s="138" t="s">
        <v>181</v>
      </c>
      <c r="L221" s="31"/>
      <c r="M221" s="142" t="s">
        <v>1</v>
      </c>
      <c r="N221" s="143" t="s">
        <v>40</v>
      </c>
      <c r="O221" s="144">
        <v>0.315</v>
      </c>
      <c r="P221" s="144">
        <f>O221*H221</f>
        <v>3.2823000000000002</v>
      </c>
      <c r="Q221" s="144">
        <v>1.2199999999999999E-3</v>
      </c>
      <c r="R221" s="144">
        <f>Q221*H221</f>
        <v>1.2712399999999999E-2</v>
      </c>
      <c r="S221" s="144">
        <v>0</v>
      </c>
      <c r="T221" s="145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6" t="s">
        <v>269</v>
      </c>
      <c r="AT221" s="146" t="s">
        <v>134</v>
      </c>
      <c r="AU221" s="146" t="s">
        <v>85</v>
      </c>
      <c r="AY221" s="18" t="s">
        <v>133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8" t="s">
        <v>83</v>
      </c>
      <c r="BK221" s="147">
        <f>ROUND(I221*H221,2)</f>
        <v>0</v>
      </c>
      <c r="BL221" s="18" t="s">
        <v>269</v>
      </c>
      <c r="BM221" s="146" t="s">
        <v>407</v>
      </c>
    </row>
    <row r="222" spans="1:65" s="13" customFormat="1">
      <c r="B222" s="155"/>
      <c r="D222" s="149" t="s">
        <v>143</v>
      </c>
      <c r="E222" s="156" t="s">
        <v>1</v>
      </c>
      <c r="F222" s="157" t="s">
        <v>408</v>
      </c>
      <c r="H222" s="158">
        <v>10.42</v>
      </c>
      <c r="L222" s="155"/>
      <c r="M222" s="159"/>
      <c r="N222" s="160"/>
      <c r="O222" s="160"/>
      <c r="P222" s="160"/>
      <c r="Q222" s="160"/>
      <c r="R222" s="160"/>
      <c r="S222" s="160"/>
      <c r="T222" s="161"/>
      <c r="AT222" s="156" t="s">
        <v>143</v>
      </c>
      <c r="AU222" s="156" t="s">
        <v>85</v>
      </c>
      <c r="AV222" s="13" t="s">
        <v>85</v>
      </c>
      <c r="AW222" s="13" t="s">
        <v>29</v>
      </c>
      <c r="AX222" s="13" t="s">
        <v>83</v>
      </c>
      <c r="AY222" s="156" t="s">
        <v>133</v>
      </c>
    </row>
    <row r="223" spans="1:65" s="2" customFormat="1" ht="21.75" customHeight="1">
      <c r="A223" s="30"/>
      <c r="B223" s="135"/>
      <c r="C223" s="136" t="s">
        <v>409</v>
      </c>
      <c r="D223" s="136" t="s">
        <v>134</v>
      </c>
      <c r="E223" s="137" t="s">
        <v>304</v>
      </c>
      <c r="F223" s="138" t="s">
        <v>305</v>
      </c>
      <c r="G223" s="139" t="s">
        <v>267</v>
      </c>
      <c r="H223" s="140">
        <v>0.03</v>
      </c>
      <c r="I223" s="202"/>
      <c r="J223" s="141">
        <f>ROUND(I223*H223,2)</f>
        <v>0</v>
      </c>
      <c r="K223" s="138" t="s">
        <v>181</v>
      </c>
      <c r="L223" s="31"/>
      <c r="M223" s="142" t="s">
        <v>1</v>
      </c>
      <c r="N223" s="143" t="s">
        <v>40</v>
      </c>
      <c r="O223" s="144">
        <v>4.82</v>
      </c>
      <c r="P223" s="144">
        <f>O223*H223</f>
        <v>0.14460000000000001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6" t="s">
        <v>269</v>
      </c>
      <c r="AT223" s="146" t="s">
        <v>134</v>
      </c>
      <c r="AU223" s="146" t="s">
        <v>85</v>
      </c>
      <c r="AY223" s="18" t="s">
        <v>133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8" t="s">
        <v>83</v>
      </c>
      <c r="BK223" s="147">
        <f>ROUND(I223*H223,2)</f>
        <v>0</v>
      </c>
      <c r="BL223" s="18" t="s">
        <v>269</v>
      </c>
      <c r="BM223" s="146" t="s">
        <v>410</v>
      </c>
    </row>
    <row r="224" spans="1:65" s="11" customFormat="1" ht="22.9" customHeight="1">
      <c r="B224" s="125"/>
      <c r="D224" s="126" t="s">
        <v>74</v>
      </c>
      <c r="E224" s="176" t="s">
        <v>411</v>
      </c>
      <c r="F224" s="176" t="s">
        <v>412</v>
      </c>
      <c r="J224" s="177">
        <f>BK224</f>
        <v>0</v>
      </c>
      <c r="L224" s="125"/>
      <c r="M224" s="129"/>
      <c r="N224" s="130"/>
      <c r="O224" s="130"/>
      <c r="P224" s="131">
        <f>SUM(P225:P235)</f>
        <v>2.1427360000000002</v>
      </c>
      <c r="Q224" s="130"/>
      <c r="R224" s="131">
        <f>SUM(R225:R235)</f>
        <v>1.61E-2</v>
      </c>
      <c r="S224" s="130"/>
      <c r="T224" s="132">
        <f>SUM(T225:T235)</f>
        <v>0</v>
      </c>
      <c r="AR224" s="126" t="s">
        <v>85</v>
      </c>
      <c r="AT224" s="133" t="s">
        <v>74</v>
      </c>
      <c r="AU224" s="133" t="s">
        <v>83</v>
      </c>
      <c r="AY224" s="126" t="s">
        <v>133</v>
      </c>
      <c r="BK224" s="134">
        <f>SUM(BK225:BK235)</f>
        <v>0</v>
      </c>
    </row>
    <row r="225" spans="1:65" s="2" customFormat="1" ht="21.75" customHeight="1">
      <c r="A225" s="30"/>
      <c r="B225" s="135"/>
      <c r="C225" s="136" t="s">
        <v>413</v>
      </c>
      <c r="D225" s="136" t="s">
        <v>134</v>
      </c>
      <c r="E225" s="137" t="s">
        <v>414</v>
      </c>
      <c r="F225" s="138" t="s">
        <v>415</v>
      </c>
      <c r="G225" s="139" t="s">
        <v>416</v>
      </c>
      <c r="H225" s="140">
        <v>1</v>
      </c>
      <c r="I225" s="202"/>
      <c r="J225" s="141">
        <f t="shared" ref="J225:J230" si="0">ROUND(I225*H225,2)</f>
        <v>0</v>
      </c>
      <c r="K225" s="138" t="s">
        <v>1</v>
      </c>
      <c r="L225" s="31"/>
      <c r="M225" s="142" t="s">
        <v>1</v>
      </c>
      <c r="N225" s="143" t="s">
        <v>40</v>
      </c>
      <c r="O225" s="144">
        <v>0</v>
      </c>
      <c r="P225" s="144">
        <f t="shared" ref="P225:P230" si="1">O225*H225</f>
        <v>0</v>
      </c>
      <c r="Q225" s="144">
        <v>0</v>
      </c>
      <c r="R225" s="144">
        <f t="shared" ref="R225:R230" si="2">Q225*H225</f>
        <v>0</v>
      </c>
      <c r="S225" s="144">
        <v>0</v>
      </c>
      <c r="T225" s="145">
        <f t="shared" ref="T225:T230" si="3"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6" t="s">
        <v>269</v>
      </c>
      <c r="AT225" s="146" t="s">
        <v>134</v>
      </c>
      <c r="AU225" s="146" t="s">
        <v>85</v>
      </c>
      <c r="AY225" s="18" t="s">
        <v>133</v>
      </c>
      <c r="BE225" s="147">
        <f t="shared" ref="BE225:BE230" si="4">IF(N225="základní",J225,0)</f>
        <v>0</v>
      </c>
      <c r="BF225" s="147">
        <f t="shared" ref="BF225:BF230" si="5">IF(N225="snížená",J225,0)</f>
        <v>0</v>
      </c>
      <c r="BG225" s="147">
        <f t="shared" ref="BG225:BG230" si="6">IF(N225="zákl. přenesená",J225,0)</f>
        <v>0</v>
      </c>
      <c r="BH225" s="147">
        <f t="shared" ref="BH225:BH230" si="7">IF(N225="sníž. přenesená",J225,0)</f>
        <v>0</v>
      </c>
      <c r="BI225" s="147">
        <f t="shared" ref="BI225:BI230" si="8">IF(N225="nulová",J225,0)</f>
        <v>0</v>
      </c>
      <c r="BJ225" s="18" t="s">
        <v>83</v>
      </c>
      <c r="BK225" s="147">
        <f t="shared" ref="BK225:BK230" si="9">ROUND(I225*H225,2)</f>
        <v>0</v>
      </c>
      <c r="BL225" s="18" t="s">
        <v>269</v>
      </c>
      <c r="BM225" s="146" t="s">
        <v>417</v>
      </c>
    </row>
    <row r="226" spans="1:65" s="2" customFormat="1" ht="21.75" customHeight="1">
      <c r="A226" s="30"/>
      <c r="B226" s="135"/>
      <c r="C226" s="136" t="s">
        <v>418</v>
      </c>
      <c r="D226" s="136" t="s">
        <v>134</v>
      </c>
      <c r="E226" s="137" t="s">
        <v>419</v>
      </c>
      <c r="F226" s="138" t="s">
        <v>420</v>
      </c>
      <c r="G226" s="139" t="s">
        <v>416</v>
      </c>
      <c r="H226" s="140">
        <v>1</v>
      </c>
      <c r="I226" s="202"/>
      <c r="J226" s="141">
        <f t="shared" si="0"/>
        <v>0</v>
      </c>
      <c r="K226" s="138" t="s">
        <v>1</v>
      </c>
      <c r="L226" s="31"/>
      <c r="M226" s="142" t="s">
        <v>1</v>
      </c>
      <c r="N226" s="143" t="s">
        <v>40</v>
      </c>
      <c r="O226" s="144">
        <v>0</v>
      </c>
      <c r="P226" s="144">
        <f t="shared" si="1"/>
        <v>0</v>
      </c>
      <c r="Q226" s="144">
        <v>0</v>
      </c>
      <c r="R226" s="144">
        <f t="shared" si="2"/>
        <v>0</v>
      </c>
      <c r="S226" s="144">
        <v>0</v>
      </c>
      <c r="T226" s="145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6" t="s">
        <v>269</v>
      </c>
      <c r="AT226" s="146" t="s">
        <v>134</v>
      </c>
      <c r="AU226" s="146" t="s">
        <v>85</v>
      </c>
      <c r="AY226" s="18" t="s">
        <v>133</v>
      </c>
      <c r="BE226" s="147">
        <f t="shared" si="4"/>
        <v>0</v>
      </c>
      <c r="BF226" s="147">
        <f t="shared" si="5"/>
        <v>0</v>
      </c>
      <c r="BG226" s="147">
        <f t="shared" si="6"/>
        <v>0</v>
      </c>
      <c r="BH226" s="147">
        <f t="shared" si="7"/>
        <v>0</v>
      </c>
      <c r="BI226" s="147">
        <f t="shared" si="8"/>
        <v>0</v>
      </c>
      <c r="BJ226" s="18" t="s">
        <v>83</v>
      </c>
      <c r="BK226" s="147">
        <f t="shared" si="9"/>
        <v>0</v>
      </c>
      <c r="BL226" s="18" t="s">
        <v>269</v>
      </c>
      <c r="BM226" s="146" t="s">
        <v>421</v>
      </c>
    </row>
    <row r="227" spans="1:65" s="2" customFormat="1" ht="21.75" customHeight="1">
      <c r="A227" s="30"/>
      <c r="B227" s="135"/>
      <c r="C227" s="136" t="s">
        <v>422</v>
      </c>
      <c r="D227" s="136" t="s">
        <v>134</v>
      </c>
      <c r="E227" s="137" t="s">
        <v>423</v>
      </c>
      <c r="F227" s="138" t="s">
        <v>424</v>
      </c>
      <c r="G227" s="139" t="s">
        <v>416</v>
      </c>
      <c r="H227" s="140">
        <v>2</v>
      </c>
      <c r="I227" s="202"/>
      <c r="J227" s="141">
        <f t="shared" si="0"/>
        <v>0</v>
      </c>
      <c r="K227" s="138" t="s">
        <v>1</v>
      </c>
      <c r="L227" s="31"/>
      <c r="M227" s="142" t="s">
        <v>1</v>
      </c>
      <c r="N227" s="143" t="s">
        <v>40</v>
      </c>
      <c r="O227" s="144">
        <v>0</v>
      </c>
      <c r="P227" s="144">
        <f t="shared" si="1"/>
        <v>0</v>
      </c>
      <c r="Q227" s="144">
        <v>0</v>
      </c>
      <c r="R227" s="144">
        <f t="shared" si="2"/>
        <v>0</v>
      </c>
      <c r="S227" s="144">
        <v>0</v>
      </c>
      <c r="T227" s="145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6" t="s">
        <v>269</v>
      </c>
      <c r="AT227" s="146" t="s">
        <v>134</v>
      </c>
      <c r="AU227" s="146" t="s">
        <v>85</v>
      </c>
      <c r="AY227" s="18" t="s">
        <v>133</v>
      </c>
      <c r="BE227" s="147">
        <f t="shared" si="4"/>
        <v>0</v>
      </c>
      <c r="BF227" s="147">
        <f t="shared" si="5"/>
        <v>0</v>
      </c>
      <c r="BG227" s="147">
        <f t="shared" si="6"/>
        <v>0</v>
      </c>
      <c r="BH227" s="147">
        <f t="shared" si="7"/>
        <v>0</v>
      </c>
      <c r="BI227" s="147">
        <f t="shared" si="8"/>
        <v>0</v>
      </c>
      <c r="BJ227" s="18" t="s">
        <v>83</v>
      </c>
      <c r="BK227" s="147">
        <f t="shared" si="9"/>
        <v>0</v>
      </c>
      <c r="BL227" s="18" t="s">
        <v>269</v>
      </c>
      <c r="BM227" s="146" t="s">
        <v>425</v>
      </c>
    </row>
    <row r="228" spans="1:65" s="2" customFormat="1" ht="21.75" customHeight="1">
      <c r="A228" s="30"/>
      <c r="B228" s="135"/>
      <c r="C228" s="136" t="s">
        <v>426</v>
      </c>
      <c r="D228" s="136" t="s">
        <v>134</v>
      </c>
      <c r="E228" s="137" t="s">
        <v>427</v>
      </c>
      <c r="F228" s="138" t="s">
        <v>428</v>
      </c>
      <c r="G228" s="139" t="s">
        <v>416</v>
      </c>
      <c r="H228" s="140">
        <v>2</v>
      </c>
      <c r="I228" s="202"/>
      <c r="J228" s="141">
        <f t="shared" si="0"/>
        <v>0</v>
      </c>
      <c r="K228" s="138" t="s">
        <v>181</v>
      </c>
      <c r="L228" s="31"/>
      <c r="M228" s="142" t="s">
        <v>1</v>
      </c>
      <c r="N228" s="143" t="s">
        <v>40</v>
      </c>
      <c r="O228" s="144">
        <v>0.34499999999999997</v>
      </c>
      <c r="P228" s="144">
        <f t="shared" si="1"/>
        <v>0.69</v>
      </c>
      <c r="Q228" s="144">
        <v>0</v>
      </c>
      <c r="R228" s="144">
        <f t="shared" si="2"/>
        <v>0</v>
      </c>
      <c r="S228" s="144">
        <v>0</v>
      </c>
      <c r="T228" s="145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6" t="s">
        <v>269</v>
      </c>
      <c r="AT228" s="146" t="s">
        <v>134</v>
      </c>
      <c r="AU228" s="146" t="s">
        <v>85</v>
      </c>
      <c r="AY228" s="18" t="s">
        <v>133</v>
      </c>
      <c r="BE228" s="147">
        <f t="shared" si="4"/>
        <v>0</v>
      </c>
      <c r="BF228" s="147">
        <f t="shared" si="5"/>
        <v>0</v>
      </c>
      <c r="BG228" s="147">
        <f t="shared" si="6"/>
        <v>0</v>
      </c>
      <c r="BH228" s="147">
        <f t="shared" si="7"/>
        <v>0</v>
      </c>
      <c r="BI228" s="147">
        <f t="shared" si="8"/>
        <v>0</v>
      </c>
      <c r="BJ228" s="18" t="s">
        <v>83</v>
      </c>
      <c r="BK228" s="147">
        <f t="shared" si="9"/>
        <v>0</v>
      </c>
      <c r="BL228" s="18" t="s">
        <v>269</v>
      </c>
      <c r="BM228" s="146" t="s">
        <v>429</v>
      </c>
    </row>
    <row r="229" spans="1:65" s="2" customFormat="1" ht="21.75" customHeight="1">
      <c r="A229" s="30"/>
      <c r="B229" s="135"/>
      <c r="C229" s="136" t="s">
        <v>430</v>
      </c>
      <c r="D229" s="136" t="s">
        <v>134</v>
      </c>
      <c r="E229" s="137" t="s">
        <v>431</v>
      </c>
      <c r="F229" s="138" t="s">
        <v>432</v>
      </c>
      <c r="G229" s="139" t="s">
        <v>416</v>
      </c>
      <c r="H229" s="140">
        <v>2</v>
      </c>
      <c r="I229" s="202"/>
      <c r="J229" s="141">
        <f t="shared" si="0"/>
        <v>0</v>
      </c>
      <c r="K229" s="138" t="s">
        <v>181</v>
      </c>
      <c r="L229" s="31"/>
      <c r="M229" s="142" t="s">
        <v>1</v>
      </c>
      <c r="N229" s="143" t="s">
        <v>40</v>
      </c>
      <c r="O229" s="144">
        <v>0.70699999999999996</v>
      </c>
      <c r="P229" s="144">
        <f t="shared" si="1"/>
        <v>1.4139999999999999</v>
      </c>
      <c r="Q229" s="144">
        <v>0</v>
      </c>
      <c r="R229" s="144">
        <f t="shared" si="2"/>
        <v>0</v>
      </c>
      <c r="S229" s="144">
        <v>0</v>
      </c>
      <c r="T229" s="145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6" t="s">
        <v>269</v>
      </c>
      <c r="AT229" s="146" t="s">
        <v>134</v>
      </c>
      <c r="AU229" s="146" t="s">
        <v>85</v>
      </c>
      <c r="AY229" s="18" t="s">
        <v>133</v>
      </c>
      <c r="BE229" s="147">
        <f t="shared" si="4"/>
        <v>0</v>
      </c>
      <c r="BF229" s="147">
        <f t="shared" si="5"/>
        <v>0</v>
      </c>
      <c r="BG229" s="147">
        <f t="shared" si="6"/>
        <v>0</v>
      </c>
      <c r="BH229" s="147">
        <f t="shared" si="7"/>
        <v>0</v>
      </c>
      <c r="BI229" s="147">
        <f t="shared" si="8"/>
        <v>0</v>
      </c>
      <c r="BJ229" s="18" t="s">
        <v>83</v>
      </c>
      <c r="BK229" s="147">
        <f t="shared" si="9"/>
        <v>0</v>
      </c>
      <c r="BL229" s="18" t="s">
        <v>269</v>
      </c>
      <c r="BM229" s="146" t="s">
        <v>433</v>
      </c>
    </row>
    <row r="230" spans="1:65" s="2" customFormat="1" ht="16.5" customHeight="1">
      <c r="A230" s="30"/>
      <c r="B230" s="135"/>
      <c r="C230" s="189" t="s">
        <v>434</v>
      </c>
      <c r="D230" s="189" t="s">
        <v>435</v>
      </c>
      <c r="E230" s="190" t="s">
        <v>436</v>
      </c>
      <c r="F230" s="191" t="s">
        <v>437</v>
      </c>
      <c r="G230" s="192" t="s">
        <v>295</v>
      </c>
      <c r="H230" s="193">
        <v>10.199999999999999</v>
      </c>
      <c r="I230" s="203"/>
      <c r="J230" s="194">
        <f t="shared" si="0"/>
        <v>0</v>
      </c>
      <c r="K230" s="191" t="s">
        <v>181</v>
      </c>
      <c r="L230" s="195"/>
      <c r="M230" s="196" t="s">
        <v>1</v>
      </c>
      <c r="N230" s="197" t="s">
        <v>40</v>
      </c>
      <c r="O230" s="144">
        <v>0</v>
      </c>
      <c r="P230" s="144">
        <f t="shared" si="1"/>
        <v>0</v>
      </c>
      <c r="Q230" s="144">
        <v>1.5E-3</v>
      </c>
      <c r="R230" s="144">
        <f t="shared" si="2"/>
        <v>1.5299999999999999E-2</v>
      </c>
      <c r="S230" s="144">
        <v>0</v>
      </c>
      <c r="T230" s="145">
        <f t="shared" si="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6" t="s">
        <v>422</v>
      </c>
      <c r="AT230" s="146" t="s">
        <v>435</v>
      </c>
      <c r="AU230" s="146" t="s">
        <v>85</v>
      </c>
      <c r="AY230" s="18" t="s">
        <v>133</v>
      </c>
      <c r="BE230" s="147">
        <f t="shared" si="4"/>
        <v>0</v>
      </c>
      <c r="BF230" s="147">
        <f t="shared" si="5"/>
        <v>0</v>
      </c>
      <c r="BG230" s="147">
        <f t="shared" si="6"/>
        <v>0</v>
      </c>
      <c r="BH230" s="147">
        <f t="shared" si="7"/>
        <v>0</v>
      </c>
      <c r="BI230" s="147">
        <f t="shared" si="8"/>
        <v>0</v>
      </c>
      <c r="BJ230" s="18" t="s">
        <v>83</v>
      </c>
      <c r="BK230" s="147">
        <f t="shared" si="9"/>
        <v>0</v>
      </c>
      <c r="BL230" s="18" t="s">
        <v>269</v>
      </c>
      <c r="BM230" s="146" t="s">
        <v>438</v>
      </c>
    </row>
    <row r="231" spans="1:65" s="13" customFormat="1">
      <c r="B231" s="155"/>
      <c r="D231" s="149" t="s">
        <v>143</v>
      </c>
      <c r="E231" s="156" t="s">
        <v>1</v>
      </c>
      <c r="F231" s="157" t="s">
        <v>439</v>
      </c>
      <c r="H231" s="158">
        <v>8.8000000000000007</v>
      </c>
      <c r="L231" s="155"/>
      <c r="M231" s="159"/>
      <c r="N231" s="160"/>
      <c r="O231" s="160"/>
      <c r="P231" s="160"/>
      <c r="Q231" s="160"/>
      <c r="R231" s="160"/>
      <c r="S231" s="160"/>
      <c r="T231" s="161"/>
      <c r="AT231" s="156" t="s">
        <v>143</v>
      </c>
      <c r="AU231" s="156" t="s">
        <v>85</v>
      </c>
      <c r="AV231" s="13" t="s">
        <v>85</v>
      </c>
      <c r="AW231" s="13" t="s">
        <v>29</v>
      </c>
      <c r="AX231" s="13" t="s">
        <v>75</v>
      </c>
      <c r="AY231" s="156" t="s">
        <v>133</v>
      </c>
    </row>
    <row r="232" spans="1:65" s="13" customFormat="1">
      <c r="B232" s="155"/>
      <c r="D232" s="149" t="s">
        <v>143</v>
      </c>
      <c r="E232" s="156" t="s">
        <v>1</v>
      </c>
      <c r="F232" s="157" t="s">
        <v>440</v>
      </c>
      <c r="H232" s="158">
        <v>1.4</v>
      </c>
      <c r="L232" s="155"/>
      <c r="M232" s="159"/>
      <c r="N232" s="160"/>
      <c r="O232" s="160"/>
      <c r="P232" s="160"/>
      <c r="Q232" s="160"/>
      <c r="R232" s="160"/>
      <c r="S232" s="160"/>
      <c r="T232" s="161"/>
      <c r="AT232" s="156" t="s">
        <v>143</v>
      </c>
      <c r="AU232" s="156" t="s">
        <v>85</v>
      </c>
      <c r="AV232" s="13" t="s">
        <v>85</v>
      </c>
      <c r="AW232" s="13" t="s">
        <v>29</v>
      </c>
      <c r="AX232" s="13" t="s">
        <v>75</v>
      </c>
      <c r="AY232" s="156" t="s">
        <v>133</v>
      </c>
    </row>
    <row r="233" spans="1:65" s="14" customFormat="1">
      <c r="B233" s="162"/>
      <c r="D233" s="149" t="s">
        <v>143</v>
      </c>
      <c r="E233" s="163" t="s">
        <v>1</v>
      </c>
      <c r="F233" s="164" t="s">
        <v>150</v>
      </c>
      <c r="H233" s="165">
        <v>10.200000000000001</v>
      </c>
      <c r="L233" s="162"/>
      <c r="M233" s="166"/>
      <c r="N233" s="167"/>
      <c r="O233" s="167"/>
      <c r="P233" s="167"/>
      <c r="Q233" s="167"/>
      <c r="R233" s="167"/>
      <c r="S233" s="167"/>
      <c r="T233" s="168"/>
      <c r="AT233" s="163" t="s">
        <v>143</v>
      </c>
      <c r="AU233" s="163" t="s">
        <v>85</v>
      </c>
      <c r="AV233" s="14" t="s">
        <v>138</v>
      </c>
      <c r="AW233" s="14" t="s">
        <v>29</v>
      </c>
      <c r="AX233" s="14" t="s">
        <v>83</v>
      </c>
      <c r="AY233" s="163" t="s">
        <v>133</v>
      </c>
    </row>
    <row r="234" spans="1:65" s="2" customFormat="1" ht="16.5" customHeight="1">
      <c r="A234" s="30"/>
      <c r="B234" s="135"/>
      <c r="C234" s="189" t="s">
        <v>441</v>
      </c>
      <c r="D234" s="189" t="s">
        <v>435</v>
      </c>
      <c r="E234" s="190" t="s">
        <v>442</v>
      </c>
      <c r="F234" s="191" t="s">
        <v>443</v>
      </c>
      <c r="G234" s="192" t="s">
        <v>444</v>
      </c>
      <c r="H234" s="193">
        <v>4</v>
      </c>
      <c r="I234" s="203"/>
      <c r="J234" s="194">
        <f>ROUND(I234*H234,2)</f>
        <v>0</v>
      </c>
      <c r="K234" s="191" t="s">
        <v>181</v>
      </c>
      <c r="L234" s="195"/>
      <c r="M234" s="196" t="s">
        <v>1</v>
      </c>
      <c r="N234" s="197" t="s">
        <v>40</v>
      </c>
      <c r="O234" s="144">
        <v>0</v>
      </c>
      <c r="P234" s="144">
        <f>O234*H234</f>
        <v>0</v>
      </c>
      <c r="Q234" s="144">
        <v>2.0000000000000001E-4</v>
      </c>
      <c r="R234" s="144">
        <f>Q234*H234</f>
        <v>8.0000000000000004E-4</v>
      </c>
      <c r="S234" s="144">
        <v>0</v>
      </c>
      <c r="T234" s="14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6" t="s">
        <v>422</v>
      </c>
      <c r="AT234" s="146" t="s">
        <v>435</v>
      </c>
      <c r="AU234" s="146" t="s">
        <v>85</v>
      </c>
      <c r="AY234" s="18" t="s">
        <v>133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8" t="s">
        <v>83</v>
      </c>
      <c r="BK234" s="147">
        <f>ROUND(I234*H234,2)</f>
        <v>0</v>
      </c>
      <c r="BL234" s="18" t="s">
        <v>269</v>
      </c>
      <c r="BM234" s="146" t="s">
        <v>445</v>
      </c>
    </row>
    <row r="235" spans="1:65" s="2" customFormat="1" ht="21.75" customHeight="1">
      <c r="A235" s="30"/>
      <c r="B235" s="135"/>
      <c r="C235" s="136" t="s">
        <v>446</v>
      </c>
      <c r="D235" s="136" t="s">
        <v>134</v>
      </c>
      <c r="E235" s="137" t="s">
        <v>447</v>
      </c>
      <c r="F235" s="138" t="s">
        <v>448</v>
      </c>
      <c r="G235" s="139" t="s">
        <v>267</v>
      </c>
      <c r="H235" s="140">
        <v>1.6E-2</v>
      </c>
      <c r="I235" s="202"/>
      <c r="J235" s="141">
        <f>ROUND(I235*H235,2)</f>
        <v>0</v>
      </c>
      <c r="K235" s="138" t="s">
        <v>181</v>
      </c>
      <c r="L235" s="31"/>
      <c r="M235" s="142" t="s">
        <v>1</v>
      </c>
      <c r="N235" s="143" t="s">
        <v>40</v>
      </c>
      <c r="O235" s="144">
        <v>2.4209999999999998</v>
      </c>
      <c r="P235" s="144">
        <f>O235*H235</f>
        <v>3.8736E-2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6" t="s">
        <v>269</v>
      </c>
      <c r="AT235" s="146" t="s">
        <v>134</v>
      </c>
      <c r="AU235" s="146" t="s">
        <v>85</v>
      </c>
      <c r="AY235" s="18" t="s">
        <v>133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83</v>
      </c>
      <c r="BK235" s="147">
        <f>ROUND(I235*H235,2)</f>
        <v>0</v>
      </c>
      <c r="BL235" s="18" t="s">
        <v>269</v>
      </c>
      <c r="BM235" s="146" t="s">
        <v>449</v>
      </c>
    </row>
    <row r="236" spans="1:65" s="11" customFormat="1" ht="22.9" customHeight="1">
      <c r="B236" s="125"/>
      <c r="D236" s="126" t="s">
        <v>74</v>
      </c>
      <c r="E236" s="176" t="s">
        <v>450</v>
      </c>
      <c r="F236" s="176" t="s">
        <v>451</v>
      </c>
      <c r="J236" s="177">
        <f>BK236</f>
        <v>0</v>
      </c>
      <c r="L236" s="125"/>
      <c r="M236" s="129"/>
      <c r="N236" s="130"/>
      <c r="O236" s="130"/>
      <c r="P236" s="131">
        <f>SUM(P237:P238)</f>
        <v>0.54107999999999989</v>
      </c>
      <c r="Q236" s="130"/>
      <c r="R236" s="131">
        <f>SUM(R237:R238)</f>
        <v>0</v>
      </c>
      <c r="S236" s="130"/>
      <c r="T236" s="132">
        <f>SUM(T237:T238)</f>
        <v>0</v>
      </c>
      <c r="AR236" s="126" t="s">
        <v>85</v>
      </c>
      <c r="AT236" s="133" t="s">
        <v>74</v>
      </c>
      <c r="AU236" s="133" t="s">
        <v>83</v>
      </c>
      <c r="AY236" s="126" t="s">
        <v>133</v>
      </c>
      <c r="BK236" s="134">
        <f>SUM(BK237:BK238)</f>
        <v>0</v>
      </c>
    </row>
    <row r="237" spans="1:65" s="2" customFormat="1" ht="21.75" customHeight="1">
      <c r="A237" s="30"/>
      <c r="B237" s="135"/>
      <c r="C237" s="136" t="s">
        <v>452</v>
      </c>
      <c r="D237" s="136" t="s">
        <v>134</v>
      </c>
      <c r="E237" s="137" t="s">
        <v>453</v>
      </c>
      <c r="F237" s="138" t="s">
        <v>454</v>
      </c>
      <c r="G237" s="139" t="s">
        <v>416</v>
      </c>
      <c r="H237" s="140">
        <v>1</v>
      </c>
      <c r="I237" s="202"/>
      <c r="J237" s="141">
        <f>ROUND(I237*H237,2)</f>
        <v>0</v>
      </c>
      <c r="K237" s="138" t="s">
        <v>1</v>
      </c>
      <c r="L237" s="31"/>
      <c r="M237" s="142" t="s">
        <v>1</v>
      </c>
      <c r="N237" s="143" t="s">
        <v>40</v>
      </c>
      <c r="O237" s="144">
        <v>0</v>
      </c>
      <c r="P237" s="144">
        <f>O237*H237</f>
        <v>0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6" t="s">
        <v>269</v>
      </c>
      <c r="AT237" s="146" t="s">
        <v>134</v>
      </c>
      <c r="AU237" s="146" t="s">
        <v>85</v>
      </c>
      <c r="AY237" s="18" t="s">
        <v>133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83</v>
      </c>
      <c r="BK237" s="147">
        <f>ROUND(I237*H237,2)</f>
        <v>0</v>
      </c>
      <c r="BL237" s="18" t="s">
        <v>269</v>
      </c>
      <c r="BM237" s="146" t="s">
        <v>455</v>
      </c>
    </row>
    <row r="238" spans="1:65" s="2" customFormat="1" ht="21.75" customHeight="1">
      <c r="A238" s="30"/>
      <c r="B238" s="135"/>
      <c r="C238" s="136" t="s">
        <v>456</v>
      </c>
      <c r="D238" s="136" t="s">
        <v>134</v>
      </c>
      <c r="E238" s="137" t="s">
        <v>457</v>
      </c>
      <c r="F238" s="138" t="s">
        <v>458</v>
      </c>
      <c r="G238" s="139" t="s">
        <v>267</v>
      </c>
      <c r="H238" s="140">
        <v>0.18</v>
      </c>
      <c r="I238" s="202"/>
      <c r="J238" s="141">
        <f>ROUND(I238*H238,2)</f>
        <v>0</v>
      </c>
      <c r="K238" s="138" t="s">
        <v>181</v>
      </c>
      <c r="L238" s="31"/>
      <c r="M238" s="142" t="s">
        <v>1</v>
      </c>
      <c r="N238" s="143" t="s">
        <v>40</v>
      </c>
      <c r="O238" s="144">
        <v>3.0059999999999998</v>
      </c>
      <c r="P238" s="144">
        <f>O238*H238</f>
        <v>0.54107999999999989</v>
      </c>
      <c r="Q238" s="144">
        <v>0</v>
      </c>
      <c r="R238" s="144">
        <f>Q238*H238</f>
        <v>0</v>
      </c>
      <c r="S238" s="144">
        <v>0</v>
      </c>
      <c r="T238" s="145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46" t="s">
        <v>269</v>
      </c>
      <c r="AT238" s="146" t="s">
        <v>134</v>
      </c>
      <c r="AU238" s="146" t="s">
        <v>85</v>
      </c>
      <c r="AY238" s="18" t="s">
        <v>133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8" t="s">
        <v>83</v>
      </c>
      <c r="BK238" s="147">
        <f>ROUND(I238*H238,2)</f>
        <v>0</v>
      </c>
      <c r="BL238" s="18" t="s">
        <v>269</v>
      </c>
      <c r="BM238" s="146" t="s">
        <v>459</v>
      </c>
    </row>
    <row r="239" spans="1:65" s="11" customFormat="1" ht="22.9" customHeight="1">
      <c r="B239" s="125"/>
      <c r="D239" s="126" t="s">
        <v>74</v>
      </c>
      <c r="E239" s="176" t="s">
        <v>307</v>
      </c>
      <c r="F239" s="176" t="s">
        <v>308</v>
      </c>
      <c r="J239" s="177">
        <f>BK239</f>
        <v>0</v>
      </c>
      <c r="L239" s="125"/>
      <c r="M239" s="129"/>
      <c r="N239" s="130"/>
      <c r="O239" s="130"/>
      <c r="P239" s="131">
        <f>SUM(P240:P254)</f>
        <v>3.7659199999999999</v>
      </c>
      <c r="Q239" s="130"/>
      <c r="R239" s="131">
        <f>SUM(R240:R254)</f>
        <v>4.0171999999999994E-3</v>
      </c>
      <c r="S239" s="130"/>
      <c r="T239" s="132">
        <f>SUM(T240:T254)</f>
        <v>0</v>
      </c>
      <c r="AR239" s="126" t="s">
        <v>85</v>
      </c>
      <c r="AT239" s="133" t="s">
        <v>74</v>
      </c>
      <c r="AU239" s="133" t="s">
        <v>83</v>
      </c>
      <c r="AY239" s="126" t="s">
        <v>133</v>
      </c>
      <c r="BK239" s="134">
        <f>SUM(BK240:BK254)</f>
        <v>0</v>
      </c>
    </row>
    <row r="240" spans="1:65" s="2" customFormat="1" ht="21.75" customHeight="1">
      <c r="A240" s="30"/>
      <c r="B240" s="135"/>
      <c r="C240" s="136" t="s">
        <v>460</v>
      </c>
      <c r="D240" s="136" t="s">
        <v>134</v>
      </c>
      <c r="E240" s="137" t="s">
        <v>461</v>
      </c>
      <c r="F240" s="138" t="s">
        <v>462</v>
      </c>
      <c r="G240" s="139" t="s">
        <v>180</v>
      </c>
      <c r="H240" s="140">
        <v>1.96</v>
      </c>
      <c r="I240" s="202"/>
      <c r="J240" s="141">
        <f>ROUND(I240*H240,2)</f>
        <v>0</v>
      </c>
      <c r="K240" s="138" t="s">
        <v>181</v>
      </c>
      <c r="L240" s="31"/>
      <c r="M240" s="142" t="s">
        <v>1</v>
      </c>
      <c r="N240" s="143" t="s">
        <v>40</v>
      </c>
      <c r="O240" s="144">
        <v>0.11700000000000001</v>
      </c>
      <c r="P240" s="144">
        <f>O240*H240</f>
        <v>0.22932</v>
      </c>
      <c r="Q240" s="144">
        <v>6.9999999999999994E-5</v>
      </c>
      <c r="R240" s="144">
        <f>Q240*H240</f>
        <v>1.3719999999999997E-4</v>
      </c>
      <c r="S240" s="144">
        <v>0</v>
      </c>
      <c r="T240" s="14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6" t="s">
        <v>269</v>
      </c>
      <c r="AT240" s="146" t="s">
        <v>134</v>
      </c>
      <c r="AU240" s="146" t="s">
        <v>85</v>
      </c>
      <c r="AY240" s="18" t="s">
        <v>133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83</v>
      </c>
      <c r="BK240" s="147">
        <f>ROUND(I240*H240,2)</f>
        <v>0</v>
      </c>
      <c r="BL240" s="18" t="s">
        <v>269</v>
      </c>
      <c r="BM240" s="146" t="s">
        <v>463</v>
      </c>
    </row>
    <row r="241" spans="1:65" s="2" customFormat="1" ht="21.75" customHeight="1">
      <c r="A241" s="30"/>
      <c r="B241" s="135"/>
      <c r="C241" s="136" t="s">
        <v>464</v>
      </c>
      <c r="D241" s="136" t="s">
        <v>134</v>
      </c>
      <c r="E241" s="137" t="s">
        <v>465</v>
      </c>
      <c r="F241" s="138" t="s">
        <v>466</v>
      </c>
      <c r="G241" s="139" t="s">
        <v>180</v>
      </c>
      <c r="H241" s="140">
        <v>1.96</v>
      </c>
      <c r="I241" s="202"/>
      <c r="J241" s="141">
        <f>ROUND(I241*H241,2)</f>
        <v>0</v>
      </c>
      <c r="K241" s="138" t="s">
        <v>181</v>
      </c>
      <c r="L241" s="31"/>
      <c r="M241" s="142" t="s">
        <v>1</v>
      </c>
      <c r="N241" s="143" t="s">
        <v>40</v>
      </c>
      <c r="O241" s="144">
        <v>0.34699999999999998</v>
      </c>
      <c r="P241" s="144">
        <f>O241*H241</f>
        <v>0.68011999999999995</v>
      </c>
      <c r="Q241" s="144">
        <v>2.0000000000000002E-5</v>
      </c>
      <c r="R241" s="144">
        <f>Q241*H241</f>
        <v>3.9200000000000004E-5</v>
      </c>
      <c r="S241" s="144">
        <v>0</v>
      </c>
      <c r="T241" s="145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6" t="s">
        <v>269</v>
      </c>
      <c r="AT241" s="146" t="s">
        <v>134</v>
      </c>
      <c r="AU241" s="146" t="s">
        <v>85</v>
      </c>
      <c r="AY241" s="18" t="s">
        <v>133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83</v>
      </c>
      <c r="BK241" s="147">
        <f>ROUND(I241*H241,2)</f>
        <v>0</v>
      </c>
      <c r="BL241" s="18" t="s">
        <v>269</v>
      </c>
      <c r="BM241" s="146" t="s">
        <v>467</v>
      </c>
    </row>
    <row r="242" spans="1:65" s="12" customFormat="1">
      <c r="B242" s="148"/>
      <c r="D242" s="149" t="s">
        <v>143</v>
      </c>
      <c r="E242" s="150" t="s">
        <v>1</v>
      </c>
      <c r="F242" s="151" t="s">
        <v>468</v>
      </c>
      <c r="H242" s="150" t="s">
        <v>1</v>
      </c>
      <c r="L242" s="148"/>
      <c r="M242" s="152"/>
      <c r="N242" s="153"/>
      <c r="O242" s="153"/>
      <c r="P242" s="153"/>
      <c r="Q242" s="153"/>
      <c r="R242" s="153"/>
      <c r="S242" s="153"/>
      <c r="T242" s="154"/>
      <c r="AT242" s="150" t="s">
        <v>143</v>
      </c>
      <c r="AU242" s="150" t="s">
        <v>85</v>
      </c>
      <c r="AV242" s="12" t="s">
        <v>83</v>
      </c>
      <c r="AW242" s="12" t="s">
        <v>29</v>
      </c>
      <c r="AX242" s="12" t="s">
        <v>75</v>
      </c>
      <c r="AY242" s="150" t="s">
        <v>133</v>
      </c>
    </row>
    <row r="243" spans="1:65" s="13" customFormat="1">
      <c r="B243" s="155"/>
      <c r="D243" s="149" t="s">
        <v>143</v>
      </c>
      <c r="E243" s="156" t="s">
        <v>1</v>
      </c>
      <c r="F243" s="157" t="s">
        <v>469</v>
      </c>
      <c r="H243" s="158">
        <v>1.96</v>
      </c>
      <c r="L243" s="155"/>
      <c r="M243" s="159"/>
      <c r="N243" s="160"/>
      <c r="O243" s="160"/>
      <c r="P243" s="160"/>
      <c r="Q243" s="160"/>
      <c r="R243" s="160"/>
      <c r="S243" s="160"/>
      <c r="T243" s="161"/>
      <c r="AT243" s="156" t="s">
        <v>143</v>
      </c>
      <c r="AU243" s="156" t="s">
        <v>85</v>
      </c>
      <c r="AV243" s="13" t="s">
        <v>85</v>
      </c>
      <c r="AW243" s="13" t="s">
        <v>29</v>
      </c>
      <c r="AX243" s="13" t="s">
        <v>83</v>
      </c>
      <c r="AY243" s="156" t="s">
        <v>133</v>
      </c>
    </row>
    <row r="244" spans="1:65" s="2" customFormat="1" ht="21.75" customHeight="1">
      <c r="A244" s="30"/>
      <c r="B244" s="135"/>
      <c r="C244" s="136" t="s">
        <v>470</v>
      </c>
      <c r="D244" s="136" t="s">
        <v>134</v>
      </c>
      <c r="E244" s="137" t="s">
        <v>471</v>
      </c>
      <c r="F244" s="138" t="s">
        <v>472</v>
      </c>
      <c r="G244" s="139" t="s">
        <v>180</v>
      </c>
      <c r="H244" s="140">
        <v>1.96</v>
      </c>
      <c r="I244" s="202"/>
      <c r="J244" s="141">
        <f>ROUND(I244*H244,2)</f>
        <v>0</v>
      </c>
      <c r="K244" s="138" t="s">
        <v>181</v>
      </c>
      <c r="L244" s="31"/>
      <c r="M244" s="142" t="s">
        <v>1</v>
      </c>
      <c r="N244" s="143" t="s">
        <v>40</v>
      </c>
      <c r="O244" s="144">
        <v>0.184</v>
      </c>
      <c r="P244" s="144">
        <f>O244*H244</f>
        <v>0.36063999999999996</v>
      </c>
      <c r="Q244" s="144">
        <v>1.3999999999999999E-4</v>
      </c>
      <c r="R244" s="144">
        <f>Q244*H244</f>
        <v>2.7439999999999995E-4</v>
      </c>
      <c r="S244" s="144">
        <v>0</v>
      </c>
      <c r="T244" s="14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6" t="s">
        <v>269</v>
      </c>
      <c r="AT244" s="146" t="s">
        <v>134</v>
      </c>
      <c r="AU244" s="146" t="s">
        <v>85</v>
      </c>
      <c r="AY244" s="18" t="s">
        <v>133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83</v>
      </c>
      <c r="BK244" s="147">
        <f>ROUND(I244*H244,2)</f>
        <v>0</v>
      </c>
      <c r="BL244" s="18" t="s">
        <v>269</v>
      </c>
      <c r="BM244" s="146" t="s">
        <v>473</v>
      </c>
    </row>
    <row r="245" spans="1:65" s="2" customFormat="1" ht="21.75" customHeight="1">
      <c r="A245" s="30"/>
      <c r="B245" s="135"/>
      <c r="C245" s="136" t="s">
        <v>474</v>
      </c>
      <c r="D245" s="136" t="s">
        <v>134</v>
      </c>
      <c r="E245" s="137" t="s">
        <v>475</v>
      </c>
      <c r="F245" s="138" t="s">
        <v>476</v>
      </c>
      <c r="G245" s="139" t="s">
        <v>180</v>
      </c>
      <c r="H245" s="140">
        <v>3.92</v>
      </c>
      <c r="I245" s="202"/>
      <c r="J245" s="141">
        <f>ROUND(I245*H245,2)</f>
        <v>0</v>
      </c>
      <c r="K245" s="138" t="s">
        <v>181</v>
      </c>
      <c r="L245" s="31"/>
      <c r="M245" s="142" t="s">
        <v>1</v>
      </c>
      <c r="N245" s="143" t="s">
        <v>40</v>
      </c>
      <c r="O245" s="144">
        <v>0.17199999999999999</v>
      </c>
      <c r="P245" s="144">
        <f>O245*H245</f>
        <v>0.67423999999999995</v>
      </c>
      <c r="Q245" s="144">
        <v>1.2E-4</v>
      </c>
      <c r="R245" s="144">
        <f>Q245*H245</f>
        <v>4.704E-4</v>
      </c>
      <c r="S245" s="144">
        <v>0</v>
      </c>
      <c r="T245" s="145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6" t="s">
        <v>269</v>
      </c>
      <c r="AT245" s="146" t="s">
        <v>134</v>
      </c>
      <c r="AU245" s="146" t="s">
        <v>85</v>
      </c>
      <c r="AY245" s="18" t="s">
        <v>133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8" t="s">
        <v>83</v>
      </c>
      <c r="BK245" s="147">
        <f>ROUND(I245*H245,2)</f>
        <v>0</v>
      </c>
      <c r="BL245" s="18" t="s">
        <v>269</v>
      </c>
      <c r="BM245" s="146" t="s">
        <v>477</v>
      </c>
    </row>
    <row r="246" spans="1:65" s="12" customFormat="1">
      <c r="B246" s="148"/>
      <c r="D246" s="149" t="s">
        <v>143</v>
      </c>
      <c r="E246" s="150" t="s">
        <v>1</v>
      </c>
      <c r="F246" s="151" t="s">
        <v>478</v>
      </c>
      <c r="H246" s="150" t="s">
        <v>1</v>
      </c>
      <c r="L246" s="148"/>
      <c r="M246" s="152"/>
      <c r="N246" s="153"/>
      <c r="O246" s="153"/>
      <c r="P246" s="153"/>
      <c r="Q246" s="153"/>
      <c r="R246" s="153"/>
      <c r="S246" s="153"/>
      <c r="T246" s="154"/>
      <c r="AT246" s="150" t="s">
        <v>143</v>
      </c>
      <c r="AU246" s="150" t="s">
        <v>85</v>
      </c>
      <c r="AV246" s="12" t="s">
        <v>83</v>
      </c>
      <c r="AW246" s="12" t="s">
        <v>29</v>
      </c>
      <c r="AX246" s="12" t="s">
        <v>75</v>
      </c>
      <c r="AY246" s="150" t="s">
        <v>133</v>
      </c>
    </row>
    <row r="247" spans="1:65" s="13" customFormat="1">
      <c r="B247" s="155"/>
      <c r="D247" s="149" t="s">
        <v>143</v>
      </c>
      <c r="E247" s="156" t="s">
        <v>1</v>
      </c>
      <c r="F247" s="157" t="s">
        <v>479</v>
      </c>
      <c r="H247" s="158">
        <v>3.92</v>
      </c>
      <c r="L247" s="155"/>
      <c r="M247" s="159"/>
      <c r="N247" s="160"/>
      <c r="O247" s="160"/>
      <c r="P247" s="160"/>
      <c r="Q247" s="160"/>
      <c r="R247" s="160"/>
      <c r="S247" s="160"/>
      <c r="T247" s="161"/>
      <c r="AT247" s="156" t="s">
        <v>143</v>
      </c>
      <c r="AU247" s="156" t="s">
        <v>85</v>
      </c>
      <c r="AV247" s="13" t="s">
        <v>85</v>
      </c>
      <c r="AW247" s="13" t="s">
        <v>29</v>
      </c>
      <c r="AX247" s="13" t="s">
        <v>83</v>
      </c>
      <c r="AY247" s="156" t="s">
        <v>133</v>
      </c>
    </row>
    <row r="248" spans="1:65" s="2" customFormat="1" ht="21.75" customHeight="1">
      <c r="A248" s="30"/>
      <c r="B248" s="135"/>
      <c r="C248" s="136" t="s">
        <v>480</v>
      </c>
      <c r="D248" s="136" t="s">
        <v>134</v>
      </c>
      <c r="E248" s="137" t="s">
        <v>481</v>
      </c>
      <c r="F248" s="138" t="s">
        <v>482</v>
      </c>
      <c r="G248" s="139" t="s">
        <v>180</v>
      </c>
      <c r="H248" s="140">
        <v>3.6</v>
      </c>
      <c r="I248" s="202"/>
      <c r="J248" s="141">
        <f>ROUND(I248*H248,2)</f>
        <v>0</v>
      </c>
      <c r="K248" s="138" t="s">
        <v>181</v>
      </c>
      <c r="L248" s="31"/>
      <c r="M248" s="142" t="s">
        <v>1</v>
      </c>
      <c r="N248" s="143" t="s">
        <v>40</v>
      </c>
      <c r="O248" s="144">
        <v>0.14000000000000001</v>
      </c>
      <c r="P248" s="144">
        <f>O248*H248</f>
        <v>0.50400000000000011</v>
      </c>
      <c r="Q248" s="144">
        <v>0</v>
      </c>
      <c r="R248" s="144">
        <f>Q248*H248</f>
        <v>0</v>
      </c>
      <c r="S248" s="144">
        <v>0</v>
      </c>
      <c r="T248" s="145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46" t="s">
        <v>269</v>
      </c>
      <c r="AT248" s="146" t="s">
        <v>134</v>
      </c>
      <c r="AU248" s="146" t="s">
        <v>85</v>
      </c>
      <c r="AY248" s="18" t="s">
        <v>133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8" t="s">
        <v>83</v>
      </c>
      <c r="BK248" s="147">
        <f>ROUND(I248*H248,2)</f>
        <v>0</v>
      </c>
      <c r="BL248" s="18" t="s">
        <v>269</v>
      </c>
      <c r="BM248" s="146" t="s">
        <v>483</v>
      </c>
    </row>
    <row r="249" spans="1:65" s="12" customFormat="1">
      <c r="B249" s="148"/>
      <c r="D249" s="149" t="s">
        <v>143</v>
      </c>
      <c r="E249" s="150" t="s">
        <v>1</v>
      </c>
      <c r="F249" s="151" t="s">
        <v>484</v>
      </c>
      <c r="H249" s="150" t="s">
        <v>1</v>
      </c>
      <c r="L249" s="148"/>
      <c r="M249" s="152"/>
      <c r="N249" s="153"/>
      <c r="O249" s="153"/>
      <c r="P249" s="153"/>
      <c r="Q249" s="153"/>
      <c r="R249" s="153"/>
      <c r="S249" s="153"/>
      <c r="T249" s="154"/>
      <c r="AT249" s="150" t="s">
        <v>143</v>
      </c>
      <c r="AU249" s="150" t="s">
        <v>85</v>
      </c>
      <c r="AV249" s="12" t="s">
        <v>83</v>
      </c>
      <c r="AW249" s="12" t="s">
        <v>29</v>
      </c>
      <c r="AX249" s="12" t="s">
        <v>75</v>
      </c>
      <c r="AY249" s="150" t="s">
        <v>133</v>
      </c>
    </row>
    <row r="250" spans="1:65" s="12" customFormat="1">
      <c r="B250" s="148"/>
      <c r="D250" s="149" t="s">
        <v>143</v>
      </c>
      <c r="E250" s="150" t="s">
        <v>1</v>
      </c>
      <c r="F250" s="151" t="s">
        <v>485</v>
      </c>
      <c r="H250" s="150" t="s">
        <v>1</v>
      </c>
      <c r="L250" s="148"/>
      <c r="M250" s="152"/>
      <c r="N250" s="153"/>
      <c r="O250" s="153"/>
      <c r="P250" s="153"/>
      <c r="Q250" s="153"/>
      <c r="R250" s="153"/>
      <c r="S250" s="153"/>
      <c r="T250" s="154"/>
      <c r="AT250" s="150" t="s">
        <v>143</v>
      </c>
      <c r="AU250" s="150" t="s">
        <v>85</v>
      </c>
      <c r="AV250" s="12" t="s">
        <v>83</v>
      </c>
      <c r="AW250" s="12" t="s">
        <v>29</v>
      </c>
      <c r="AX250" s="12" t="s">
        <v>75</v>
      </c>
      <c r="AY250" s="150" t="s">
        <v>133</v>
      </c>
    </row>
    <row r="251" spans="1:65" s="13" customFormat="1">
      <c r="B251" s="155"/>
      <c r="D251" s="149" t="s">
        <v>143</v>
      </c>
      <c r="E251" s="156" t="s">
        <v>1</v>
      </c>
      <c r="F251" s="157" t="s">
        <v>486</v>
      </c>
      <c r="H251" s="158">
        <v>3.6</v>
      </c>
      <c r="L251" s="155"/>
      <c r="M251" s="159"/>
      <c r="N251" s="160"/>
      <c r="O251" s="160"/>
      <c r="P251" s="160"/>
      <c r="Q251" s="160"/>
      <c r="R251" s="160"/>
      <c r="S251" s="160"/>
      <c r="T251" s="161"/>
      <c r="AT251" s="156" t="s">
        <v>143</v>
      </c>
      <c r="AU251" s="156" t="s">
        <v>85</v>
      </c>
      <c r="AV251" s="13" t="s">
        <v>85</v>
      </c>
      <c r="AW251" s="13" t="s">
        <v>29</v>
      </c>
      <c r="AX251" s="13" t="s">
        <v>83</v>
      </c>
      <c r="AY251" s="156" t="s">
        <v>133</v>
      </c>
    </row>
    <row r="252" spans="1:65" s="2" customFormat="1" ht="16.5" customHeight="1">
      <c r="A252" s="30"/>
      <c r="B252" s="135"/>
      <c r="C252" s="136" t="s">
        <v>487</v>
      </c>
      <c r="D252" s="136" t="s">
        <v>134</v>
      </c>
      <c r="E252" s="137" t="s">
        <v>316</v>
      </c>
      <c r="F252" s="138" t="s">
        <v>317</v>
      </c>
      <c r="G252" s="139" t="s">
        <v>180</v>
      </c>
      <c r="H252" s="140">
        <v>3.6</v>
      </c>
      <c r="I252" s="202"/>
      <c r="J252" s="141">
        <f>ROUND(I252*H252,2)</f>
        <v>0</v>
      </c>
      <c r="K252" s="138" t="s">
        <v>1</v>
      </c>
      <c r="L252" s="31"/>
      <c r="M252" s="142" t="s">
        <v>1</v>
      </c>
      <c r="N252" s="143" t="s">
        <v>40</v>
      </c>
      <c r="O252" s="144">
        <v>0.14000000000000001</v>
      </c>
      <c r="P252" s="144">
        <f>O252*H252</f>
        <v>0.50400000000000011</v>
      </c>
      <c r="Q252" s="144">
        <v>0</v>
      </c>
      <c r="R252" s="144">
        <f>Q252*H252</f>
        <v>0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269</v>
      </c>
      <c r="AT252" s="146" t="s">
        <v>134</v>
      </c>
      <c r="AU252" s="146" t="s">
        <v>85</v>
      </c>
      <c r="AY252" s="18" t="s">
        <v>133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83</v>
      </c>
      <c r="BK252" s="147">
        <f>ROUND(I252*H252,2)</f>
        <v>0</v>
      </c>
      <c r="BL252" s="18" t="s">
        <v>269</v>
      </c>
      <c r="BM252" s="146" t="s">
        <v>488</v>
      </c>
    </row>
    <row r="253" spans="1:65" s="2" customFormat="1" ht="16.5" customHeight="1">
      <c r="A253" s="30"/>
      <c r="B253" s="135"/>
      <c r="C253" s="136" t="s">
        <v>489</v>
      </c>
      <c r="D253" s="136" t="s">
        <v>134</v>
      </c>
      <c r="E253" s="137" t="s">
        <v>320</v>
      </c>
      <c r="F253" s="138" t="s">
        <v>321</v>
      </c>
      <c r="G253" s="139" t="s">
        <v>180</v>
      </c>
      <c r="H253" s="140">
        <v>3.6</v>
      </c>
      <c r="I253" s="202"/>
      <c r="J253" s="141">
        <f>ROUND(I253*H253,2)</f>
        <v>0</v>
      </c>
      <c r="K253" s="138" t="s">
        <v>181</v>
      </c>
      <c r="L253" s="31"/>
      <c r="M253" s="142" t="s">
        <v>1</v>
      </c>
      <c r="N253" s="143" t="s">
        <v>40</v>
      </c>
      <c r="O253" s="144">
        <v>0.113</v>
      </c>
      <c r="P253" s="144">
        <f>O253*H253</f>
        <v>0.40679999999999999</v>
      </c>
      <c r="Q253" s="144">
        <v>4.2999999999999999E-4</v>
      </c>
      <c r="R253" s="144">
        <f>Q253*H253</f>
        <v>1.5479999999999999E-3</v>
      </c>
      <c r="S253" s="144">
        <v>0</v>
      </c>
      <c r="T253" s="14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6" t="s">
        <v>269</v>
      </c>
      <c r="AT253" s="146" t="s">
        <v>134</v>
      </c>
      <c r="AU253" s="146" t="s">
        <v>85</v>
      </c>
      <c r="AY253" s="18" t="s">
        <v>133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83</v>
      </c>
      <c r="BK253" s="147">
        <f>ROUND(I253*H253,2)</f>
        <v>0</v>
      </c>
      <c r="BL253" s="18" t="s">
        <v>269</v>
      </c>
      <c r="BM253" s="146" t="s">
        <v>490</v>
      </c>
    </row>
    <row r="254" spans="1:65" s="2" customFormat="1" ht="16.5" customHeight="1">
      <c r="A254" s="30"/>
      <c r="B254" s="135"/>
      <c r="C254" s="136" t="s">
        <v>491</v>
      </c>
      <c r="D254" s="136" t="s">
        <v>134</v>
      </c>
      <c r="E254" s="137" t="s">
        <v>324</v>
      </c>
      <c r="F254" s="138" t="s">
        <v>325</v>
      </c>
      <c r="G254" s="139" t="s">
        <v>180</v>
      </c>
      <c r="H254" s="140">
        <v>3.6</v>
      </c>
      <c r="I254" s="202"/>
      <c r="J254" s="141">
        <f>ROUND(I254*H254,2)</f>
        <v>0</v>
      </c>
      <c r="K254" s="138" t="s">
        <v>1</v>
      </c>
      <c r="L254" s="31"/>
      <c r="M254" s="142" t="s">
        <v>1</v>
      </c>
      <c r="N254" s="143" t="s">
        <v>40</v>
      </c>
      <c r="O254" s="144">
        <v>0.113</v>
      </c>
      <c r="P254" s="144">
        <f>O254*H254</f>
        <v>0.40679999999999999</v>
      </c>
      <c r="Q254" s="144">
        <v>4.2999999999999999E-4</v>
      </c>
      <c r="R254" s="144">
        <f>Q254*H254</f>
        <v>1.5479999999999999E-3</v>
      </c>
      <c r="S254" s="144">
        <v>0</v>
      </c>
      <c r="T254" s="145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6" t="s">
        <v>269</v>
      </c>
      <c r="AT254" s="146" t="s">
        <v>134</v>
      </c>
      <c r="AU254" s="146" t="s">
        <v>85</v>
      </c>
      <c r="AY254" s="18" t="s">
        <v>133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8" t="s">
        <v>83</v>
      </c>
      <c r="BK254" s="147">
        <f>ROUND(I254*H254,2)</f>
        <v>0</v>
      </c>
      <c r="BL254" s="18" t="s">
        <v>269</v>
      </c>
      <c r="BM254" s="146" t="s">
        <v>492</v>
      </c>
    </row>
    <row r="255" spans="1:65" s="11" customFormat="1" ht="22.9" customHeight="1">
      <c r="B255" s="125"/>
      <c r="D255" s="126" t="s">
        <v>74</v>
      </c>
      <c r="E255" s="176" t="s">
        <v>493</v>
      </c>
      <c r="F255" s="176" t="s">
        <v>494</v>
      </c>
      <c r="J255" s="177">
        <f>BK255</f>
        <v>0</v>
      </c>
      <c r="L255" s="125"/>
      <c r="M255" s="129"/>
      <c r="N255" s="130"/>
      <c r="O255" s="130"/>
      <c r="P255" s="131">
        <f>SUM(P256:P260)</f>
        <v>10.961600000000001</v>
      </c>
      <c r="Q255" s="130"/>
      <c r="R255" s="131">
        <f>SUM(R256:R260)</f>
        <v>7.8523000000000009E-2</v>
      </c>
      <c r="S255" s="130"/>
      <c r="T255" s="132">
        <f>SUM(T256:T260)</f>
        <v>1.6337000000000001E-2</v>
      </c>
      <c r="AR255" s="126" t="s">
        <v>85</v>
      </c>
      <c r="AT255" s="133" t="s">
        <v>74</v>
      </c>
      <c r="AU255" s="133" t="s">
        <v>83</v>
      </c>
      <c r="AY255" s="126" t="s">
        <v>133</v>
      </c>
      <c r="BK255" s="134">
        <f>SUM(BK256:BK260)</f>
        <v>0</v>
      </c>
    </row>
    <row r="256" spans="1:65" s="2" customFormat="1" ht="16.5" customHeight="1">
      <c r="A256" s="30"/>
      <c r="B256" s="135"/>
      <c r="C256" s="136" t="s">
        <v>495</v>
      </c>
      <c r="D256" s="136" t="s">
        <v>134</v>
      </c>
      <c r="E256" s="137" t="s">
        <v>496</v>
      </c>
      <c r="F256" s="138" t="s">
        <v>497</v>
      </c>
      <c r="G256" s="139" t="s">
        <v>180</v>
      </c>
      <c r="H256" s="140">
        <v>52.7</v>
      </c>
      <c r="I256" s="202"/>
      <c r="J256" s="141">
        <f>ROUND(I256*H256,2)</f>
        <v>0</v>
      </c>
      <c r="K256" s="138" t="s">
        <v>181</v>
      </c>
      <c r="L256" s="31"/>
      <c r="M256" s="142" t="s">
        <v>1</v>
      </c>
      <c r="N256" s="143" t="s">
        <v>40</v>
      </c>
      <c r="O256" s="144">
        <v>7.3999999999999996E-2</v>
      </c>
      <c r="P256" s="144">
        <f>O256*H256</f>
        <v>3.8997999999999999</v>
      </c>
      <c r="Q256" s="144">
        <v>1E-3</v>
      </c>
      <c r="R256" s="144">
        <f>Q256*H256</f>
        <v>5.2700000000000004E-2</v>
      </c>
      <c r="S256" s="144">
        <v>3.1E-4</v>
      </c>
      <c r="T256" s="145">
        <f>S256*H256</f>
        <v>1.6337000000000001E-2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6" t="s">
        <v>269</v>
      </c>
      <c r="AT256" s="146" t="s">
        <v>134</v>
      </c>
      <c r="AU256" s="146" t="s">
        <v>85</v>
      </c>
      <c r="AY256" s="18" t="s">
        <v>133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8" t="s">
        <v>83</v>
      </c>
      <c r="BK256" s="147">
        <f>ROUND(I256*H256,2)</f>
        <v>0</v>
      </c>
      <c r="BL256" s="18" t="s">
        <v>269</v>
      </c>
      <c r="BM256" s="146" t="s">
        <v>498</v>
      </c>
    </row>
    <row r="257" spans="1:65" s="13" customFormat="1">
      <c r="B257" s="155"/>
      <c r="D257" s="149" t="s">
        <v>143</v>
      </c>
      <c r="E257" s="156" t="s">
        <v>1</v>
      </c>
      <c r="F257" s="157" t="s">
        <v>499</v>
      </c>
      <c r="H257" s="158">
        <v>52.7</v>
      </c>
      <c r="L257" s="155"/>
      <c r="M257" s="159"/>
      <c r="N257" s="160"/>
      <c r="O257" s="160"/>
      <c r="P257" s="160"/>
      <c r="Q257" s="160"/>
      <c r="R257" s="160"/>
      <c r="S257" s="160"/>
      <c r="T257" s="161"/>
      <c r="AT257" s="156" t="s">
        <v>143</v>
      </c>
      <c r="AU257" s="156" t="s">
        <v>85</v>
      </c>
      <c r="AV257" s="13" t="s">
        <v>85</v>
      </c>
      <c r="AW257" s="13" t="s">
        <v>29</v>
      </c>
      <c r="AX257" s="13" t="s">
        <v>83</v>
      </c>
      <c r="AY257" s="156" t="s">
        <v>133</v>
      </c>
    </row>
    <row r="258" spans="1:65" s="2" customFormat="1" ht="21.75" customHeight="1">
      <c r="A258" s="30"/>
      <c r="B258" s="135"/>
      <c r="C258" s="136" t="s">
        <v>500</v>
      </c>
      <c r="D258" s="136" t="s">
        <v>134</v>
      </c>
      <c r="E258" s="137" t="s">
        <v>501</v>
      </c>
      <c r="F258" s="138" t="s">
        <v>502</v>
      </c>
      <c r="G258" s="139" t="s">
        <v>180</v>
      </c>
      <c r="H258" s="140">
        <v>52.7</v>
      </c>
      <c r="I258" s="202"/>
      <c r="J258" s="141">
        <f>ROUND(I258*H258,2)</f>
        <v>0</v>
      </c>
      <c r="K258" s="138" t="s">
        <v>181</v>
      </c>
      <c r="L258" s="31"/>
      <c r="M258" s="142" t="s">
        <v>1</v>
      </c>
      <c r="N258" s="143" t="s">
        <v>40</v>
      </c>
      <c r="O258" s="144">
        <v>3.6999999999999998E-2</v>
      </c>
      <c r="P258" s="144">
        <f>O258*H258</f>
        <v>1.9499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6" t="s">
        <v>269</v>
      </c>
      <c r="AT258" s="146" t="s">
        <v>134</v>
      </c>
      <c r="AU258" s="146" t="s">
        <v>85</v>
      </c>
      <c r="AY258" s="18" t="s">
        <v>133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83</v>
      </c>
      <c r="BK258" s="147">
        <f>ROUND(I258*H258,2)</f>
        <v>0</v>
      </c>
      <c r="BL258" s="18" t="s">
        <v>269</v>
      </c>
      <c r="BM258" s="146" t="s">
        <v>503</v>
      </c>
    </row>
    <row r="259" spans="1:65" s="2" customFormat="1" ht="21.75" customHeight="1">
      <c r="A259" s="30"/>
      <c r="B259" s="135"/>
      <c r="C259" s="136" t="s">
        <v>504</v>
      </c>
      <c r="D259" s="136" t="s">
        <v>134</v>
      </c>
      <c r="E259" s="137" t="s">
        <v>505</v>
      </c>
      <c r="F259" s="138" t="s">
        <v>506</v>
      </c>
      <c r="G259" s="139" t="s">
        <v>180</v>
      </c>
      <c r="H259" s="140">
        <v>52.7</v>
      </c>
      <c r="I259" s="202"/>
      <c r="J259" s="141">
        <f>ROUND(I259*H259,2)</f>
        <v>0</v>
      </c>
      <c r="K259" s="138" t="s">
        <v>181</v>
      </c>
      <c r="L259" s="31"/>
      <c r="M259" s="142" t="s">
        <v>1</v>
      </c>
      <c r="N259" s="143" t="s">
        <v>40</v>
      </c>
      <c r="O259" s="144">
        <v>3.3000000000000002E-2</v>
      </c>
      <c r="P259" s="144">
        <f>O259*H259</f>
        <v>1.7391000000000001</v>
      </c>
      <c r="Q259" s="144">
        <v>2.0000000000000001E-4</v>
      </c>
      <c r="R259" s="144">
        <f>Q259*H259</f>
        <v>1.0540000000000001E-2</v>
      </c>
      <c r="S259" s="144">
        <v>0</v>
      </c>
      <c r="T259" s="145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6" t="s">
        <v>269</v>
      </c>
      <c r="AT259" s="146" t="s">
        <v>134</v>
      </c>
      <c r="AU259" s="146" t="s">
        <v>85</v>
      </c>
      <c r="AY259" s="18" t="s">
        <v>133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8" t="s">
        <v>83</v>
      </c>
      <c r="BK259" s="147">
        <f>ROUND(I259*H259,2)</f>
        <v>0</v>
      </c>
      <c r="BL259" s="18" t="s">
        <v>269</v>
      </c>
      <c r="BM259" s="146" t="s">
        <v>507</v>
      </c>
    </row>
    <row r="260" spans="1:65" s="2" customFormat="1" ht="21.75" customHeight="1">
      <c r="A260" s="30"/>
      <c r="B260" s="135"/>
      <c r="C260" s="136" t="s">
        <v>508</v>
      </c>
      <c r="D260" s="136" t="s">
        <v>134</v>
      </c>
      <c r="E260" s="137" t="s">
        <v>509</v>
      </c>
      <c r="F260" s="138" t="s">
        <v>510</v>
      </c>
      <c r="G260" s="139" t="s">
        <v>180</v>
      </c>
      <c r="H260" s="140">
        <v>52.7</v>
      </c>
      <c r="I260" s="202"/>
      <c r="J260" s="141">
        <f>ROUND(I260*H260,2)</f>
        <v>0</v>
      </c>
      <c r="K260" s="138" t="s">
        <v>181</v>
      </c>
      <c r="L260" s="31"/>
      <c r="M260" s="178" t="s">
        <v>1</v>
      </c>
      <c r="N260" s="179" t="s">
        <v>40</v>
      </c>
      <c r="O260" s="180">
        <v>6.4000000000000001E-2</v>
      </c>
      <c r="P260" s="180">
        <f>O260*H260</f>
        <v>3.3728000000000002</v>
      </c>
      <c r="Q260" s="180">
        <v>2.9E-4</v>
      </c>
      <c r="R260" s="180">
        <f>Q260*H260</f>
        <v>1.5283000000000001E-2</v>
      </c>
      <c r="S260" s="180">
        <v>0</v>
      </c>
      <c r="T260" s="181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6" t="s">
        <v>269</v>
      </c>
      <c r="AT260" s="146" t="s">
        <v>134</v>
      </c>
      <c r="AU260" s="146" t="s">
        <v>85</v>
      </c>
      <c r="AY260" s="18" t="s">
        <v>133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8" t="s">
        <v>83</v>
      </c>
      <c r="BK260" s="147">
        <f>ROUND(I260*H260,2)</f>
        <v>0</v>
      </c>
      <c r="BL260" s="18" t="s">
        <v>269</v>
      </c>
      <c r="BM260" s="146" t="s">
        <v>511</v>
      </c>
    </row>
    <row r="261" spans="1:65" s="2" customFormat="1" ht="6.95" customHeight="1">
      <c r="A261" s="30"/>
      <c r="B261" s="45"/>
      <c r="C261" s="46"/>
      <c r="D261" s="46"/>
      <c r="E261" s="46"/>
      <c r="F261" s="46"/>
      <c r="G261" s="46"/>
      <c r="H261" s="46"/>
      <c r="I261" s="46"/>
      <c r="J261" s="46"/>
      <c r="K261" s="46"/>
      <c r="L261" s="31"/>
      <c r="M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</row>
  </sheetData>
  <autoFilter ref="C127:K260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0"/>
  <sheetViews>
    <sheetView showGridLines="0" topLeftCell="A242" workbookViewId="0">
      <selection activeCell="H275" sqref="H27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512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ROUND(J128,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ROUND((SUM(BE128:BE259)),  2)</f>
        <v>0</v>
      </c>
      <c r="G33" s="30"/>
      <c r="H33" s="30"/>
      <c r="I33" s="99">
        <v>0.21</v>
      </c>
      <c r="J33" s="98">
        <f>ROUND(((SUM(BE128:BE259))*I33),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ROUND((SUM(BF128:BF259)),  2)</f>
        <v>0</v>
      </c>
      <c r="G34" s="30"/>
      <c r="H34" s="30"/>
      <c r="I34" s="99">
        <v>0.15</v>
      </c>
      <c r="J34" s="98">
        <f>ROUND(((SUM(BF128:BF259))*I34),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ROUND((SUM(BG128:BG259)),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ROUND((SUM(BH128:BH259)),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ROUND((SUM(BI128:BI259)),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03 - Jezový pilíř č. 3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J128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J129</f>
        <v>0</v>
      </c>
      <c r="L97" s="111"/>
    </row>
    <row r="98" spans="1:31" s="15" customFormat="1" ht="19.899999999999999" customHeight="1">
      <c r="B98" s="172"/>
      <c r="D98" s="173" t="s">
        <v>167</v>
      </c>
      <c r="E98" s="174"/>
      <c r="F98" s="174"/>
      <c r="G98" s="174"/>
      <c r="H98" s="174"/>
      <c r="I98" s="174"/>
      <c r="J98" s="175">
        <f>J130</f>
        <v>0</v>
      </c>
      <c r="L98" s="172"/>
    </row>
    <row r="99" spans="1:31" s="15" customFormat="1" ht="19.899999999999999" customHeight="1">
      <c r="B99" s="172"/>
      <c r="D99" s="173" t="s">
        <v>168</v>
      </c>
      <c r="E99" s="174"/>
      <c r="F99" s="174"/>
      <c r="G99" s="174"/>
      <c r="H99" s="174"/>
      <c r="I99" s="174"/>
      <c r="J99" s="175">
        <f>J134</f>
        <v>0</v>
      </c>
      <c r="L99" s="172"/>
    </row>
    <row r="100" spans="1:31" s="15" customFormat="1" ht="19.899999999999999" customHeight="1">
      <c r="B100" s="172"/>
      <c r="D100" s="173" t="s">
        <v>169</v>
      </c>
      <c r="E100" s="174"/>
      <c r="F100" s="174"/>
      <c r="G100" s="174"/>
      <c r="H100" s="174"/>
      <c r="I100" s="174"/>
      <c r="J100" s="175">
        <f>J149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J201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J210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J212</f>
        <v>0</v>
      </c>
      <c r="L103" s="111"/>
    </row>
    <row r="104" spans="1:31" s="15" customFormat="1" ht="19.899999999999999" customHeight="1">
      <c r="B104" s="172"/>
      <c r="D104" s="173" t="s">
        <v>173</v>
      </c>
      <c r="E104" s="174"/>
      <c r="F104" s="174"/>
      <c r="G104" s="174"/>
      <c r="H104" s="174"/>
      <c r="I104" s="174"/>
      <c r="J104" s="175">
        <f>J213</f>
        <v>0</v>
      </c>
      <c r="L104" s="172"/>
    </row>
    <row r="105" spans="1:31" s="15" customFormat="1" ht="19.899999999999999" customHeight="1">
      <c r="B105" s="172"/>
      <c r="D105" s="173" t="s">
        <v>328</v>
      </c>
      <c r="E105" s="174"/>
      <c r="F105" s="174"/>
      <c r="G105" s="174"/>
      <c r="H105" s="174"/>
      <c r="I105" s="174"/>
      <c r="J105" s="175">
        <f>J223</f>
        <v>0</v>
      </c>
      <c r="L105" s="172"/>
    </row>
    <row r="106" spans="1:31" s="15" customFormat="1" ht="19.899999999999999" customHeight="1">
      <c r="B106" s="172"/>
      <c r="D106" s="173" t="s">
        <v>329</v>
      </c>
      <c r="E106" s="174"/>
      <c r="F106" s="174"/>
      <c r="G106" s="174"/>
      <c r="H106" s="174"/>
      <c r="I106" s="174"/>
      <c r="J106" s="175">
        <f>J235</f>
        <v>0</v>
      </c>
      <c r="L106" s="172"/>
    </row>
    <row r="107" spans="1:31" s="15" customFormat="1" ht="19.899999999999999" customHeight="1">
      <c r="B107" s="172"/>
      <c r="D107" s="173" t="s">
        <v>174</v>
      </c>
      <c r="E107" s="174"/>
      <c r="F107" s="174"/>
      <c r="G107" s="174"/>
      <c r="H107" s="174"/>
      <c r="I107" s="174"/>
      <c r="J107" s="175">
        <f>J238</f>
        <v>0</v>
      </c>
      <c r="L107" s="172"/>
    </row>
    <row r="108" spans="1:31" s="15" customFormat="1" ht="19.899999999999999" customHeight="1">
      <c r="B108" s="172"/>
      <c r="D108" s="173" t="s">
        <v>330</v>
      </c>
      <c r="E108" s="174"/>
      <c r="F108" s="174"/>
      <c r="G108" s="174"/>
      <c r="H108" s="174"/>
      <c r="I108" s="174"/>
      <c r="J108" s="175">
        <f>J254</f>
        <v>0</v>
      </c>
      <c r="L108" s="172"/>
    </row>
    <row r="109" spans="1:31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22" t="s">
        <v>119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Trilčův jez</v>
      </c>
      <c r="F118" s="259"/>
      <c r="G118" s="259"/>
      <c r="H118" s="25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7" t="s">
        <v>111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23" t="str">
        <f>E9</f>
        <v>SO 03 - Jezový pilíř č. 3</v>
      </c>
      <c r="F120" s="257"/>
      <c r="G120" s="257"/>
      <c r="H120" s="257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7" t="s">
        <v>18</v>
      </c>
      <c r="D122" s="30"/>
      <c r="E122" s="30"/>
      <c r="F122" s="25" t="str">
        <f>F12</f>
        <v>České Budějovice</v>
      </c>
      <c r="G122" s="30"/>
      <c r="H122" s="30"/>
      <c r="I122" s="27" t="s">
        <v>20</v>
      </c>
      <c r="J122" s="53" t="str">
        <f>IF(J12="","",J12)</f>
        <v>24. 3. 2020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22</v>
      </c>
      <c r="D124" s="30"/>
      <c r="E124" s="30"/>
      <c r="F124" s="25" t="str">
        <f>E15</f>
        <v xml:space="preserve"> </v>
      </c>
      <c r="G124" s="30"/>
      <c r="H124" s="30"/>
      <c r="I124" s="27" t="s">
        <v>27</v>
      </c>
      <c r="J124" s="28" t="str">
        <f>E21</f>
        <v>Ing. Filip Duda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25.7" customHeight="1">
      <c r="A125" s="30"/>
      <c r="B125" s="31"/>
      <c r="C125" s="27" t="s">
        <v>26</v>
      </c>
      <c r="D125" s="30"/>
      <c r="E125" s="30"/>
      <c r="F125" s="25" t="str">
        <f>IF(E18="","",E18)</f>
        <v xml:space="preserve"> </v>
      </c>
      <c r="G125" s="30"/>
      <c r="H125" s="30"/>
      <c r="I125" s="27" t="s">
        <v>30</v>
      </c>
      <c r="J125" s="28" t="str">
        <f>E24</f>
        <v>Filip Šimek www.rozp.cz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15"/>
      <c r="B127" s="116"/>
      <c r="C127" s="117" t="s">
        <v>120</v>
      </c>
      <c r="D127" s="118" t="s">
        <v>60</v>
      </c>
      <c r="E127" s="118" t="s">
        <v>56</v>
      </c>
      <c r="F127" s="118" t="s">
        <v>57</v>
      </c>
      <c r="G127" s="118" t="s">
        <v>121</v>
      </c>
      <c r="H127" s="118" t="s">
        <v>122</v>
      </c>
      <c r="I127" s="118" t="s">
        <v>123</v>
      </c>
      <c r="J127" s="118" t="s">
        <v>115</v>
      </c>
      <c r="K127" s="119" t="s">
        <v>124</v>
      </c>
      <c r="L127" s="120"/>
      <c r="M127" s="60" t="s">
        <v>1</v>
      </c>
      <c r="N127" s="61" t="s">
        <v>39</v>
      </c>
      <c r="O127" s="61" t="s">
        <v>125</v>
      </c>
      <c r="P127" s="61" t="s">
        <v>126</v>
      </c>
      <c r="Q127" s="61" t="s">
        <v>127</v>
      </c>
      <c r="R127" s="61" t="s">
        <v>128</v>
      </c>
      <c r="S127" s="61" t="s">
        <v>129</v>
      </c>
      <c r="T127" s="62" t="s">
        <v>130</v>
      </c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63" s="2" customFormat="1" ht="22.9" customHeight="1">
      <c r="A128" s="30"/>
      <c r="B128" s="31"/>
      <c r="C128" s="67" t="s">
        <v>131</v>
      </c>
      <c r="D128" s="30"/>
      <c r="E128" s="30"/>
      <c r="F128" s="30"/>
      <c r="G128" s="30"/>
      <c r="H128" s="30"/>
      <c r="I128" s="30"/>
      <c r="J128" s="121">
        <f>BK128</f>
        <v>0</v>
      </c>
      <c r="K128" s="30"/>
      <c r="L128" s="31"/>
      <c r="M128" s="63"/>
      <c r="N128" s="54"/>
      <c r="O128" s="64"/>
      <c r="P128" s="122">
        <f>P129+P212</f>
        <v>757.81205800000009</v>
      </c>
      <c r="Q128" s="64"/>
      <c r="R128" s="122">
        <f>R129+R212</f>
        <v>6.9683976099999994</v>
      </c>
      <c r="S128" s="64"/>
      <c r="T128" s="123">
        <f>T129+T212</f>
        <v>3.3515823999999999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74</v>
      </c>
      <c r="AU128" s="18" t="s">
        <v>117</v>
      </c>
      <c r="BK128" s="124">
        <f>BK129+BK212</f>
        <v>0</v>
      </c>
    </row>
    <row r="129" spans="1:65" s="11" customFormat="1" ht="25.9" customHeight="1">
      <c r="B129" s="125"/>
      <c r="D129" s="126" t="s">
        <v>74</v>
      </c>
      <c r="E129" s="127" t="s">
        <v>175</v>
      </c>
      <c r="F129" s="127" t="s">
        <v>176</v>
      </c>
      <c r="J129" s="128">
        <f>BK129</f>
        <v>0</v>
      </c>
      <c r="L129" s="125"/>
      <c r="M129" s="129"/>
      <c r="N129" s="130"/>
      <c r="O129" s="130"/>
      <c r="P129" s="131">
        <f>P130+P134+P149+P201+P210</f>
        <v>728.02986200000009</v>
      </c>
      <c r="Q129" s="130"/>
      <c r="R129" s="131">
        <f>R130+R134+R149+R201+R210</f>
        <v>6.8299470099999997</v>
      </c>
      <c r="S129" s="130"/>
      <c r="T129" s="132">
        <f>T130+T134+T149+T201+T210</f>
        <v>3.3106779999999998</v>
      </c>
      <c r="AR129" s="126" t="s">
        <v>83</v>
      </c>
      <c r="AT129" s="133" t="s">
        <v>74</v>
      </c>
      <c r="AU129" s="133" t="s">
        <v>75</v>
      </c>
      <c r="AY129" s="126" t="s">
        <v>133</v>
      </c>
      <c r="BK129" s="134">
        <f>BK130+BK134+BK149+BK201+BK210</f>
        <v>0</v>
      </c>
    </row>
    <row r="130" spans="1:65" s="11" customFormat="1" ht="22.9" customHeight="1">
      <c r="B130" s="125"/>
      <c r="D130" s="126" t="s">
        <v>74</v>
      </c>
      <c r="E130" s="176" t="s">
        <v>158</v>
      </c>
      <c r="F130" s="176" t="s">
        <v>177</v>
      </c>
      <c r="J130" s="177">
        <f>BK130</f>
        <v>0</v>
      </c>
      <c r="L130" s="125"/>
      <c r="M130" s="129"/>
      <c r="N130" s="130"/>
      <c r="O130" s="130"/>
      <c r="P130" s="131">
        <f>SUM(P131:P133)</f>
        <v>10.659000000000001</v>
      </c>
      <c r="Q130" s="130"/>
      <c r="R130" s="131">
        <f>SUM(R131:R133)</f>
        <v>0.31977</v>
      </c>
      <c r="S130" s="130"/>
      <c r="T130" s="132">
        <f>SUM(T131:T133)</f>
        <v>0</v>
      </c>
      <c r="AR130" s="126" t="s">
        <v>83</v>
      </c>
      <c r="AT130" s="133" t="s">
        <v>74</v>
      </c>
      <c r="AU130" s="133" t="s">
        <v>83</v>
      </c>
      <c r="AY130" s="126" t="s">
        <v>133</v>
      </c>
      <c r="BK130" s="134">
        <f>SUM(BK131:BK133)</f>
        <v>0</v>
      </c>
    </row>
    <row r="131" spans="1:65" s="2" customFormat="1" ht="21.75" customHeight="1">
      <c r="A131" s="30"/>
      <c r="B131" s="135"/>
      <c r="C131" s="136" t="s">
        <v>83</v>
      </c>
      <c r="D131" s="136" t="s">
        <v>134</v>
      </c>
      <c r="E131" s="137" t="s">
        <v>178</v>
      </c>
      <c r="F131" s="138" t="s">
        <v>179</v>
      </c>
      <c r="G131" s="139" t="s">
        <v>180</v>
      </c>
      <c r="H131" s="140">
        <v>56.1</v>
      </c>
      <c r="I131" s="202"/>
      <c r="J131" s="141">
        <f>ROUND(I131*H131,2)</f>
        <v>0</v>
      </c>
      <c r="K131" s="138" t="s">
        <v>181</v>
      </c>
      <c r="L131" s="31"/>
      <c r="M131" s="142" t="s">
        <v>1</v>
      </c>
      <c r="N131" s="143" t="s">
        <v>40</v>
      </c>
      <c r="O131" s="144">
        <v>0.19</v>
      </c>
      <c r="P131" s="144">
        <f>O131*H131</f>
        <v>10.659000000000001</v>
      </c>
      <c r="Q131" s="144">
        <v>5.7000000000000002E-3</v>
      </c>
      <c r="R131" s="144">
        <f>Q131*H131</f>
        <v>0.31977</v>
      </c>
      <c r="S131" s="144">
        <v>0</v>
      </c>
      <c r="T131" s="145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6" t="s">
        <v>138</v>
      </c>
      <c r="AT131" s="146" t="s">
        <v>134</v>
      </c>
      <c r="AU131" s="146" t="s">
        <v>85</v>
      </c>
      <c r="AY131" s="18" t="s">
        <v>133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8" t="s">
        <v>83</v>
      </c>
      <c r="BK131" s="147">
        <f>ROUND(I131*H131,2)</f>
        <v>0</v>
      </c>
      <c r="BL131" s="18" t="s">
        <v>138</v>
      </c>
      <c r="BM131" s="146" t="s">
        <v>513</v>
      </c>
    </row>
    <row r="132" spans="1:65" s="13" customFormat="1">
      <c r="B132" s="155"/>
      <c r="D132" s="149" t="s">
        <v>143</v>
      </c>
      <c r="E132" s="156" t="s">
        <v>1</v>
      </c>
      <c r="F132" s="157" t="s">
        <v>184</v>
      </c>
      <c r="H132" s="158">
        <v>56.1</v>
      </c>
      <c r="L132" s="155"/>
      <c r="M132" s="159"/>
      <c r="N132" s="160"/>
      <c r="O132" s="160"/>
      <c r="P132" s="160"/>
      <c r="Q132" s="160"/>
      <c r="R132" s="160"/>
      <c r="S132" s="160"/>
      <c r="T132" s="161"/>
      <c r="AT132" s="156" t="s">
        <v>143</v>
      </c>
      <c r="AU132" s="156" t="s">
        <v>85</v>
      </c>
      <c r="AV132" s="13" t="s">
        <v>85</v>
      </c>
      <c r="AW132" s="13" t="s">
        <v>29</v>
      </c>
      <c r="AX132" s="13" t="s">
        <v>75</v>
      </c>
      <c r="AY132" s="156" t="s">
        <v>133</v>
      </c>
    </row>
    <row r="133" spans="1:65" s="14" customFormat="1">
      <c r="B133" s="162"/>
      <c r="D133" s="149" t="s">
        <v>143</v>
      </c>
      <c r="E133" s="163" t="s">
        <v>1</v>
      </c>
      <c r="F133" s="164" t="s">
        <v>150</v>
      </c>
      <c r="H133" s="165">
        <v>56.1</v>
      </c>
      <c r="L133" s="162"/>
      <c r="M133" s="166"/>
      <c r="N133" s="167"/>
      <c r="O133" s="167"/>
      <c r="P133" s="167"/>
      <c r="Q133" s="167"/>
      <c r="R133" s="167"/>
      <c r="S133" s="167"/>
      <c r="T133" s="168"/>
      <c r="AT133" s="163" t="s">
        <v>143</v>
      </c>
      <c r="AU133" s="163" t="s">
        <v>85</v>
      </c>
      <c r="AV133" s="14" t="s">
        <v>138</v>
      </c>
      <c r="AW133" s="14" t="s">
        <v>29</v>
      </c>
      <c r="AX133" s="14" t="s">
        <v>83</v>
      </c>
      <c r="AY133" s="163" t="s">
        <v>133</v>
      </c>
    </row>
    <row r="134" spans="1:65" s="11" customFormat="1" ht="22.9" customHeight="1">
      <c r="B134" s="125"/>
      <c r="D134" s="126" t="s">
        <v>74</v>
      </c>
      <c r="E134" s="176" t="s">
        <v>190</v>
      </c>
      <c r="F134" s="176" t="s">
        <v>191</v>
      </c>
      <c r="J134" s="177">
        <f>BK134</f>
        <v>0</v>
      </c>
      <c r="L134" s="125"/>
      <c r="M134" s="129"/>
      <c r="N134" s="130"/>
      <c r="O134" s="130"/>
      <c r="P134" s="131">
        <f>SUM(P135:P148)</f>
        <v>107.85616199999998</v>
      </c>
      <c r="Q134" s="130"/>
      <c r="R134" s="131">
        <f>SUM(R135:R148)</f>
        <v>3.8309470100000005</v>
      </c>
      <c r="S134" s="130"/>
      <c r="T134" s="132">
        <f>SUM(T135:T148)</f>
        <v>0</v>
      </c>
      <c r="AR134" s="126" t="s">
        <v>83</v>
      </c>
      <c r="AT134" s="133" t="s">
        <v>74</v>
      </c>
      <c r="AU134" s="133" t="s">
        <v>83</v>
      </c>
      <c r="AY134" s="126" t="s">
        <v>133</v>
      </c>
      <c r="BK134" s="134">
        <f>SUM(BK135:BK148)</f>
        <v>0</v>
      </c>
    </row>
    <row r="135" spans="1:65" s="2" customFormat="1" ht="21.75" customHeight="1">
      <c r="A135" s="30"/>
      <c r="B135" s="135"/>
      <c r="C135" s="136" t="s">
        <v>85</v>
      </c>
      <c r="D135" s="136" t="s">
        <v>134</v>
      </c>
      <c r="E135" s="137" t="s">
        <v>333</v>
      </c>
      <c r="F135" s="138" t="s">
        <v>334</v>
      </c>
      <c r="G135" s="139" t="s">
        <v>295</v>
      </c>
      <c r="H135" s="140">
        <v>37.76</v>
      </c>
      <c r="I135" s="202"/>
      <c r="J135" s="141">
        <f>ROUND(I135*H135,2)</f>
        <v>0</v>
      </c>
      <c r="K135" s="138" t="s">
        <v>181</v>
      </c>
      <c r="L135" s="31"/>
      <c r="M135" s="142" t="s">
        <v>1</v>
      </c>
      <c r="N135" s="143" t="s">
        <v>40</v>
      </c>
      <c r="O135" s="144">
        <v>0.37</v>
      </c>
      <c r="P135" s="144">
        <f>O135*H135</f>
        <v>13.9712</v>
      </c>
      <c r="Q135" s="144">
        <v>1.5E-3</v>
      </c>
      <c r="R135" s="144">
        <f>Q135*H135</f>
        <v>5.6639999999999996E-2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514</v>
      </c>
    </row>
    <row r="136" spans="1:65" s="13" customFormat="1">
      <c r="B136" s="155"/>
      <c r="D136" s="149" t="s">
        <v>143</v>
      </c>
      <c r="E136" s="156" t="s">
        <v>1</v>
      </c>
      <c r="F136" s="157" t="s">
        <v>336</v>
      </c>
      <c r="H136" s="158">
        <v>23.42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143</v>
      </c>
      <c r="AU136" s="156" t="s">
        <v>85</v>
      </c>
      <c r="AV136" s="13" t="s">
        <v>85</v>
      </c>
      <c r="AW136" s="13" t="s">
        <v>29</v>
      </c>
      <c r="AX136" s="13" t="s">
        <v>75</v>
      </c>
      <c r="AY136" s="156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337</v>
      </c>
      <c r="H137" s="158">
        <v>8.58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75</v>
      </c>
      <c r="AY137" s="156" t="s">
        <v>133</v>
      </c>
    </row>
    <row r="138" spans="1:65" s="13" customFormat="1">
      <c r="B138" s="155"/>
      <c r="D138" s="149" t="s">
        <v>143</v>
      </c>
      <c r="E138" s="156" t="s">
        <v>1</v>
      </c>
      <c r="F138" s="157" t="s">
        <v>338</v>
      </c>
      <c r="H138" s="158">
        <v>5.76</v>
      </c>
      <c r="L138" s="155"/>
      <c r="M138" s="159"/>
      <c r="N138" s="160"/>
      <c r="O138" s="160"/>
      <c r="P138" s="160"/>
      <c r="Q138" s="160"/>
      <c r="R138" s="160"/>
      <c r="S138" s="160"/>
      <c r="T138" s="161"/>
      <c r="AT138" s="156" t="s">
        <v>143</v>
      </c>
      <c r="AU138" s="156" t="s">
        <v>85</v>
      </c>
      <c r="AV138" s="13" t="s">
        <v>85</v>
      </c>
      <c r="AW138" s="13" t="s">
        <v>29</v>
      </c>
      <c r="AX138" s="13" t="s">
        <v>75</v>
      </c>
      <c r="AY138" s="156" t="s">
        <v>133</v>
      </c>
    </row>
    <row r="139" spans="1:65" s="14" customFormat="1">
      <c r="B139" s="162"/>
      <c r="D139" s="149" t="s">
        <v>143</v>
      </c>
      <c r="E139" s="163" t="s">
        <v>1</v>
      </c>
      <c r="F139" s="164" t="s">
        <v>150</v>
      </c>
      <c r="H139" s="165">
        <v>37.76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3" t="s">
        <v>143</v>
      </c>
      <c r="AU139" s="163" t="s">
        <v>85</v>
      </c>
      <c r="AV139" s="14" t="s">
        <v>138</v>
      </c>
      <c r="AW139" s="14" t="s">
        <v>29</v>
      </c>
      <c r="AX139" s="14" t="s">
        <v>83</v>
      </c>
      <c r="AY139" s="163" t="s">
        <v>133</v>
      </c>
    </row>
    <row r="140" spans="1:65" s="2" customFormat="1" ht="21.75" customHeight="1">
      <c r="A140" s="30"/>
      <c r="B140" s="135"/>
      <c r="C140" s="136" t="s">
        <v>146</v>
      </c>
      <c r="D140" s="136" t="s">
        <v>134</v>
      </c>
      <c r="E140" s="137" t="s">
        <v>192</v>
      </c>
      <c r="F140" s="138" t="s">
        <v>193</v>
      </c>
      <c r="G140" s="139" t="s">
        <v>180</v>
      </c>
      <c r="H140" s="140">
        <v>82.210999999999999</v>
      </c>
      <c r="I140" s="202"/>
      <c r="J140" s="141">
        <f>ROUND(I140*H140,2)</f>
        <v>0</v>
      </c>
      <c r="K140" s="138" t="s">
        <v>181</v>
      </c>
      <c r="L140" s="31"/>
      <c r="M140" s="142" t="s">
        <v>1</v>
      </c>
      <c r="N140" s="143" t="s">
        <v>40</v>
      </c>
      <c r="O140" s="144">
        <v>8.6999999999999994E-2</v>
      </c>
      <c r="P140" s="144">
        <f>O140*H140</f>
        <v>7.1523569999999994</v>
      </c>
      <c r="Q140" s="144">
        <v>7.3499999999999998E-3</v>
      </c>
      <c r="R140" s="144">
        <f>Q140*H140</f>
        <v>0.60425085000000001</v>
      </c>
      <c r="S140" s="144">
        <v>0</v>
      </c>
      <c r="T140" s="14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6" t="s">
        <v>138</v>
      </c>
      <c r="AT140" s="146" t="s">
        <v>134</v>
      </c>
      <c r="AU140" s="146" t="s">
        <v>85</v>
      </c>
      <c r="AY140" s="18" t="s">
        <v>133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83</v>
      </c>
      <c r="BK140" s="147">
        <f>ROUND(I140*H140,2)</f>
        <v>0</v>
      </c>
      <c r="BL140" s="18" t="s">
        <v>138</v>
      </c>
      <c r="BM140" s="146" t="s">
        <v>515</v>
      </c>
    </row>
    <row r="141" spans="1:65" s="13" customFormat="1">
      <c r="B141" s="155"/>
      <c r="D141" s="149" t="s">
        <v>143</v>
      </c>
      <c r="E141" s="156" t="s">
        <v>1</v>
      </c>
      <c r="F141" s="157" t="s">
        <v>516</v>
      </c>
      <c r="H141" s="158">
        <v>12.96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143</v>
      </c>
      <c r="AU141" s="156" t="s">
        <v>85</v>
      </c>
      <c r="AV141" s="13" t="s">
        <v>85</v>
      </c>
      <c r="AW141" s="13" t="s">
        <v>29</v>
      </c>
      <c r="AX141" s="13" t="s">
        <v>75</v>
      </c>
      <c r="AY141" s="156" t="s">
        <v>133</v>
      </c>
    </row>
    <row r="142" spans="1:65" s="13" customFormat="1">
      <c r="B142" s="155"/>
      <c r="D142" s="149" t="s">
        <v>143</v>
      </c>
      <c r="E142" s="156" t="s">
        <v>1</v>
      </c>
      <c r="F142" s="157" t="s">
        <v>517</v>
      </c>
      <c r="H142" s="158">
        <v>7.1749999999999998</v>
      </c>
      <c r="L142" s="155"/>
      <c r="M142" s="159"/>
      <c r="N142" s="160"/>
      <c r="O142" s="160"/>
      <c r="P142" s="160"/>
      <c r="Q142" s="160"/>
      <c r="R142" s="160"/>
      <c r="S142" s="160"/>
      <c r="T142" s="161"/>
      <c r="AT142" s="156" t="s">
        <v>143</v>
      </c>
      <c r="AU142" s="156" t="s">
        <v>85</v>
      </c>
      <c r="AV142" s="13" t="s">
        <v>85</v>
      </c>
      <c r="AW142" s="13" t="s">
        <v>29</v>
      </c>
      <c r="AX142" s="13" t="s">
        <v>75</v>
      </c>
      <c r="AY142" s="156" t="s">
        <v>133</v>
      </c>
    </row>
    <row r="143" spans="1:65" s="13" customFormat="1">
      <c r="B143" s="155"/>
      <c r="D143" s="149" t="s">
        <v>143</v>
      </c>
      <c r="E143" s="156" t="s">
        <v>1</v>
      </c>
      <c r="F143" s="157" t="s">
        <v>518</v>
      </c>
      <c r="H143" s="158">
        <v>54.095999999999997</v>
      </c>
      <c r="L143" s="155"/>
      <c r="M143" s="159"/>
      <c r="N143" s="160"/>
      <c r="O143" s="160"/>
      <c r="P143" s="160"/>
      <c r="Q143" s="160"/>
      <c r="R143" s="160"/>
      <c r="S143" s="160"/>
      <c r="T143" s="161"/>
      <c r="AT143" s="156" t="s">
        <v>143</v>
      </c>
      <c r="AU143" s="156" t="s">
        <v>85</v>
      </c>
      <c r="AV143" s="13" t="s">
        <v>85</v>
      </c>
      <c r="AW143" s="13" t="s">
        <v>29</v>
      </c>
      <c r="AX143" s="13" t="s">
        <v>75</v>
      </c>
      <c r="AY143" s="156" t="s">
        <v>133</v>
      </c>
    </row>
    <row r="144" spans="1:65" s="13" customFormat="1">
      <c r="B144" s="155"/>
      <c r="D144" s="149" t="s">
        <v>143</v>
      </c>
      <c r="E144" s="156" t="s">
        <v>1</v>
      </c>
      <c r="F144" s="157" t="s">
        <v>343</v>
      </c>
      <c r="H144" s="158">
        <v>7.98</v>
      </c>
      <c r="L144" s="155"/>
      <c r="M144" s="159"/>
      <c r="N144" s="160"/>
      <c r="O144" s="160"/>
      <c r="P144" s="160"/>
      <c r="Q144" s="160"/>
      <c r="R144" s="160"/>
      <c r="S144" s="160"/>
      <c r="T144" s="161"/>
      <c r="AT144" s="156" t="s">
        <v>143</v>
      </c>
      <c r="AU144" s="156" t="s">
        <v>85</v>
      </c>
      <c r="AV144" s="13" t="s">
        <v>85</v>
      </c>
      <c r="AW144" s="13" t="s">
        <v>29</v>
      </c>
      <c r="AX144" s="13" t="s">
        <v>75</v>
      </c>
      <c r="AY144" s="156" t="s">
        <v>133</v>
      </c>
    </row>
    <row r="145" spans="1:65" s="14" customFormat="1">
      <c r="B145" s="162"/>
      <c r="D145" s="149" t="s">
        <v>143</v>
      </c>
      <c r="E145" s="163" t="s">
        <v>1</v>
      </c>
      <c r="F145" s="164" t="s">
        <v>150</v>
      </c>
      <c r="H145" s="165">
        <v>82.210999999999999</v>
      </c>
      <c r="L145" s="162"/>
      <c r="M145" s="166"/>
      <c r="N145" s="167"/>
      <c r="O145" s="167"/>
      <c r="P145" s="167"/>
      <c r="Q145" s="167"/>
      <c r="R145" s="167"/>
      <c r="S145" s="167"/>
      <c r="T145" s="168"/>
      <c r="AT145" s="163" t="s">
        <v>143</v>
      </c>
      <c r="AU145" s="163" t="s">
        <v>85</v>
      </c>
      <c r="AV145" s="14" t="s">
        <v>138</v>
      </c>
      <c r="AW145" s="14" t="s">
        <v>29</v>
      </c>
      <c r="AX145" s="14" t="s">
        <v>83</v>
      </c>
      <c r="AY145" s="163" t="s">
        <v>133</v>
      </c>
    </row>
    <row r="146" spans="1:65" s="2" customFormat="1" ht="21.75" customHeight="1">
      <c r="A146" s="30"/>
      <c r="B146" s="135"/>
      <c r="C146" s="136" t="s">
        <v>138</v>
      </c>
      <c r="D146" s="136" t="s">
        <v>134</v>
      </c>
      <c r="E146" s="137" t="s">
        <v>198</v>
      </c>
      <c r="F146" s="138" t="s">
        <v>199</v>
      </c>
      <c r="G146" s="139" t="s">
        <v>180</v>
      </c>
      <c r="H146" s="140">
        <v>82.210999999999999</v>
      </c>
      <c r="I146" s="202"/>
      <c r="J146" s="141">
        <f>ROUND(I146*H146,2)</f>
        <v>0</v>
      </c>
      <c r="K146" s="138" t="s">
        <v>181</v>
      </c>
      <c r="L146" s="31"/>
      <c r="M146" s="142" t="s">
        <v>1</v>
      </c>
      <c r="N146" s="143" t="s">
        <v>40</v>
      </c>
      <c r="O146" s="144">
        <v>0.33</v>
      </c>
      <c r="P146" s="144">
        <f>O146*H146</f>
        <v>27.129630000000002</v>
      </c>
      <c r="Q146" s="144">
        <v>4.3800000000000002E-3</v>
      </c>
      <c r="R146" s="144">
        <f>Q146*H146</f>
        <v>0.36008418000000003</v>
      </c>
      <c r="S146" s="144">
        <v>0</v>
      </c>
      <c r="T146" s="14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6" t="s">
        <v>138</v>
      </c>
      <c r="AT146" s="146" t="s">
        <v>134</v>
      </c>
      <c r="AU146" s="146" t="s">
        <v>85</v>
      </c>
      <c r="AY146" s="18" t="s">
        <v>133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8" t="s">
        <v>83</v>
      </c>
      <c r="BK146" s="147">
        <f>ROUND(I146*H146,2)</f>
        <v>0</v>
      </c>
      <c r="BL146" s="18" t="s">
        <v>138</v>
      </c>
      <c r="BM146" s="146" t="s">
        <v>519</v>
      </c>
    </row>
    <row r="147" spans="1:65" s="2" customFormat="1" ht="21.75" customHeight="1">
      <c r="A147" s="30"/>
      <c r="B147" s="135"/>
      <c r="C147" s="136" t="s">
        <v>154</v>
      </c>
      <c r="D147" s="136" t="s">
        <v>134</v>
      </c>
      <c r="E147" s="137" t="s">
        <v>201</v>
      </c>
      <c r="F147" s="138" t="s">
        <v>202</v>
      </c>
      <c r="G147" s="139" t="s">
        <v>180</v>
      </c>
      <c r="H147" s="140">
        <v>82.210999999999999</v>
      </c>
      <c r="I147" s="202"/>
      <c r="J147" s="141">
        <f>ROUND(I147*H147,2)</f>
        <v>0</v>
      </c>
      <c r="K147" s="138" t="s">
        <v>181</v>
      </c>
      <c r="L147" s="31"/>
      <c r="M147" s="142" t="s">
        <v>1</v>
      </c>
      <c r="N147" s="143" t="s">
        <v>40</v>
      </c>
      <c r="O147" s="144">
        <v>0.48</v>
      </c>
      <c r="P147" s="144">
        <f>O147*H147</f>
        <v>39.461279999999995</v>
      </c>
      <c r="Q147" s="144">
        <v>3.15E-2</v>
      </c>
      <c r="R147" s="144">
        <f>Q147*H147</f>
        <v>2.5896465000000002</v>
      </c>
      <c r="S147" s="144">
        <v>0</v>
      </c>
      <c r="T147" s="14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520</v>
      </c>
    </row>
    <row r="148" spans="1:65" s="2" customFormat="1" ht="21.75" customHeight="1">
      <c r="A148" s="30"/>
      <c r="B148" s="135"/>
      <c r="C148" s="136" t="s">
        <v>158</v>
      </c>
      <c r="D148" s="136" t="s">
        <v>134</v>
      </c>
      <c r="E148" s="137" t="s">
        <v>209</v>
      </c>
      <c r="F148" s="138" t="s">
        <v>210</v>
      </c>
      <c r="G148" s="139" t="s">
        <v>180</v>
      </c>
      <c r="H148" s="140">
        <v>82.210999999999999</v>
      </c>
      <c r="I148" s="202"/>
      <c r="J148" s="141">
        <f>ROUND(I148*H148,2)</f>
        <v>0</v>
      </c>
      <c r="K148" s="138" t="s">
        <v>181</v>
      </c>
      <c r="L148" s="31"/>
      <c r="M148" s="142" t="s">
        <v>1</v>
      </c>
      <c r="N148" s="143" t="s">
        <v>40</v>
      </c>
      <c r="O148" s="144">
        <v>0.245</v>
      </c>
      <c r="P148" s="144">
        <f>O148*H148</f>
        <v>20.141694999999999</v>
      </c>
      <c r="Q148" s="144">
        <v>2.6800000000000001E-3</v>
      </c>
      <c r="R148" s="144">
        <f>Q148*H148</f>
        <v>0.22032547999999999</v>
      </c>
      <c r="S148" s="144">
        <v>0</v>
      </c>
      <c r="T148" s="14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6" t="s">
        <v>138</v>
      </c>
      <c r="AT148" s="146" t="s">
        <v>134</v>
      </c>
      <c r="AU148" s="146" t="s">
        <v>85</v>
      </c>
      <c r="AY148" s="18" t="s">
        <v>133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83</v>
      </c>
      <c r="BK148" s="147">
        <f>ROUND(I148*H148,2)</f>
        <v>0</v>
      </c>
      <c r="BL148" s="18" t="s">
        <v>138</v>
      </c>
      <c r="BM148" s="146" t="s">
        <v>521</v>
      </c>
    </row>
    <row r="149" spans="1:65" s="11" customFormat="1" ht="22.9" customHeight="1">
      <c r="B149" s="125"/>
      <c r="D149" s="126" t="s">
        <v>74</v>
      </c>
      <c r="E149" s="176" t="s">
        <v>213</v>
      </c>
      <c r="F149" s="176" t="s">
        <v>214</v>
      </c>
      <c r="J149" s="177">
        <f>BK149</f>
        <v>0</v>
      </c>
      <c r="L149" s="125"/>
      <c r="M149" s="129"/>
      <c r="N149" s="130"/>
      <c r="O149" s="130"/>
      <c r="P149" s="131">
        <f>SUM(P150:P200)</f>
        <v>597.0452600000001</v>
      </c>
      <c r="Q149" s="130"/>
      <c r="R149" s="131">
        <f>SUM(R150:R200)</f>
        <v>2.67923</v>
      </c>
      <c r="S149" s="130"/>
      <c r="T149" s="132">
        <f>SUM(T150:T200)</f>
        <v>3.3106779999999998</v>
      </c>
      <c r="AR149" s="126" t="s">
        <v>83</v>
      </c>
      <c r="AT149" s="133" t="s">
        <v>74</v>
      </c>
      <c r="AU149" s="133" t="s">
        <v>83</v>
      </c>
      <c r="AY149" s="126" t="s">
        <v>133</v>
      </c>
      <c r="BK149" s="134">
        <f>SUM(BK150:BK200)</f>
        <v>0</v>
      </c>
    </row>
    <row r="150" spans="1:65" s="2" customFormat="1" ht="21.75" customHeight="1">
      <c r="A150" s="30"/>
      <c r="B150" s="135"/>
      <c r="C150" s="136" t="s">
        <v>208</v>
      </c>
      <c r="D150" s="136" t="s">
        <v>134</v>
      </c>
      <c r="E150" s="137" t="s">
        <v>216</v>
      </c>
      <c r="F150" s="138" t="s">
        <v>217</v>
      </c>
      <c r="G150" s="139" t="s">
        <v>180</v>
      </c>
      <c r="H150" s="140">
        <v>332.8</v>
      </c>
      <c r="I150" s="202"/>
      <c r="J150" s="141">
        <f>ROUND(I150*H150,2)</f>
        <v>0</v>
      </c>
      <c r="K150" s="138" t="s">
        <v>181</v>
      </c>
      <c r="L150" s="31"/>
      <c r="M150" s="142" t="s">
        <v>1</v>
      </c>
      <c r="N150" s="143" t="s">
        <v>40</v>
      </c>
      <c r="O150" s="144">
        <v>0.14799999999999999</v>
      </c>
      <c r="P150" s="144">
        <f>O150*H150</f>
        <v>49.254399999999997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6" t="s">
        <v>138</v>
      </c>
      <c r="AT150" s="146" t="s">
        <v>134</v>
      </c>
      <c r="AU150" s="146" t="s">
        <v>85</v>
      </c>
      <c r="AY150" s="18" t="s">
        <v>133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8" t="s">
        <v>83</v>
      </c>
      <c r="BK150" s="147">
        <f>ROUND(I150*H150,2)</f>
        <v>0</v>
      </c>
      <c r="BL150" s="18" t="s">
        <v>138</v>
      </c>
      <c r="BM150" s="146" t="s">
        <v>522</v>
      </c>
    </row>
    <row r="151" spans="1:65" s="12" customFormat="1">
      <c r="B151" s="148"/>
      <c r="D151" s="149" t="s">
        <v>143</v>
      </c>
      <c r="E151" s="150" t="s">
        <v>1</v>
      </c>
      <c r="F151" s="151" t="s">
        <v>219</v>
      </c>
      <c r="H151" s="150" t="s">
        <v>1</v>
      </c>
      <c r="L151" s="148"/>
      <c r="M151" s="152"/>
      <c r="N151" s="153"/>
      <c r="O151" s="153"/>
      <c r="P151" s="153"/>
      <c r="Q151" s="153"/>
      <c r="R151" s="153"/>
      <c r="S151" s="153"/>
      <c r="T151" s="154"/>
      <c r="AT151" s="150" t="s">
        <v>143</v>
      </c>
      <c r="AU151" s="150" t="s">
        <v>85</v>
      </c>
      <c r="AV151" s="12" t="s">
        <v>83</v>
      </c>
      <c r="AW151" s="12" t="s">
        <v>29</v>
      </c>
      <c r="AX151" s="12" t="s">
        <v>75</v>
      </c>
      <c r="AY151" s="150" t="s">
        <v>133</v>
      </c>
    </row>
    <row r="152" spans="1:65" s="12" customFormat="1" ht="22.5">
      <c r="B152" s="148"/>
      <c r="D152" s="149" t="s">
        <v>143</v>
      </c>
      <c r="E152" s="150" t="s">
        <v>1</v>
      </c>
      <c r="F152" s="151" t="s">
        <v>220</v>
      </c>
      <c r="H152" s="150" t="s">
        <v>1</v>
      </c>
      <c r="L152" s="148"/>
      <c r="M152" s="152"/>
      <c r="N152" s="153"/>
      <c r="O152" s="153"/>
      <c r="P152" s="153"/>
      <c r="Q152" s="153"/>
      <c r="R152" s="153"/>
      <c r="S152" s="153"/>
      <c r="T152" s="154"/>
      <c r="AT152" s="150" t="s">
        <v>143</v>
      </c>
      <c r="AU152" s="150" t="s">
        <v>85</v>
      </c>
      <c r="AV152" s="12" t="s">
        <v>83</v>
      </c>
      <c r="AW152" s="12" t="s">
        <v>29</v>
      </c>
      <c r="AX152" s="12" t="s">
        <v>75</v>
      </c>
      <c r="AY152" s="150" t="s">
        <v>133</v>
      </c>
    </row>
    <row r="153" spans="1:65" s="12" customFormat="1" ht="22.5">
      <c r="B153" s="148"/>
      <c r="D153" s="149" t="s">
        <v>143</v>
      </c>
      <c r="E153" s="150" t="s">
        <v>1</v>
      </c>
      <c r="F153" s="151" t="s">
        <v>221</v>
      </c>
      <c r="H153" s="150" t="s">
        <v>1</v>
      </c>
      <c r="L153" s="148"/>
      <c r="M153" s="152"/>
      <c r="N153" s="153"/>
      <c r="O153" s="153"/>
      <c r="P153" s="153"/>
      <c r="Q153" s="153"/>
      <c r="R153" s="153"/>
      <c r="S153" s="153"/>
      <c r="T153" s="154"/>
      <c r="AT153" s="150" t="s">
        <v>143</v>
      </c>
      <c r="AU153" s="150" t="s">
        <v>85</v>
      </c>
      <c r="AV153" s="12" t="s">
        <v>83</v>
      </c>
      <c r="AW153" s="12" t="s">
        <v>29</v>
      </c>
      <c r="AX153" s="12" t="s">
        <v>75</v>
      </c>
      <c r="AY153" s="150" t="s">
        <v>133</v>
      </c>
    </row>
    <row r="154" spans="1:65" s="12" customFormat="1" ht="22.5">
      <c r="B154" s="148"/>
      <c r="D154" s="149" t="s">
        <v>143</v>
      </c>
      <c r="E154" s="150" t="s">
        <v>1</v>
      </c>
      <c r="F154" s="151" t="s">
        <v>222</v>
      </c>
      <c r="H154" s="150" t="s">
        <v>1</v>
      </c>
      <c r="L154" s="148"/>
      <c r="M154" s="152"/>
      <c r="N154" s="153"/>
      <c r="O154" s="153"/>
      <c r="P154" s="153"/>
      <c r="Q154" s="153"/>
      <c r="R154" s="153"/>
      <c r="S154" s="153"/>
      <c r="T154" s="154"/>
      <c r="AT154" s="150" t="s">
        <v>143</v>
      </c>
      <c r="AU154" s="150" t="s">
        <v>85</v>
      </c>
      <c r="AV154" s="12" t="s">
        <v>83</v>
      </c>
      <c r="AW154" s="12" t="s">
        <v>29</v>
      </c>
      <c r="AX154" s="12" t="s">
        <v>75</v>
      </c>
      <c r="AY154" s="150" t="s">
        <v>133</v>
      </c>
    </row>
    <row r="155" spans="1:65" s="12" customFormat="1" ht="22.5">
      <c r="B155" s="148"/>
      <c r="D155" s="149" t="s">
        <v>143</v>
      </c>
      <c r="E155" s="150" t="s">
        <v>1</v>
      </c>
      <c r="F155" s="151" t="s">
        <v>223</v>
      </c>
      <c r="H155" s="150" t="s">
        <v>1</v>
      </c>
      <c r="L155" s="148"/>
      <c r="M155" s="152"/>
      <c r="N155" s="153"/>
      <c r="O155" s="153"/>
      <c r="P155" s="153"/>
      <c r="Q155" s="153"/>
      <c r="R155" s="153"/>
      <c r="S155" s="153"/>
      <c r="T155" s="154"/>
      <c r="AT155" s="150" t="s">
        <v>143</v>
      </c>
      <c r="AU155" s="150" t="s">
        <v>85</v>
      </c>
      <c r="AV155" s="12" t="s">
        <v>83</v>
      </c>
      <c r="AW155" s="12" t="s">
        <v>29</v>
      </c>
      <c r="AX155" s="12" t="s">
        <v>75</v>
      </c>
      <c r="AY155" s="150" t="s">
        <v>133</v>
      </c>
    </row>
    <row r="156" spans="1:65" s="12" customFormat="1" ht="22.5">
      <c r="B156" s="148"/>
      <c r="D156" s="149" t="s">
        <v>143</v>
      </c>
      <c r="E156" s="150" t="s">
        <v>1</v>
      </c>
      <c r="F156" s="151" t="s">
        <v>224</v>
      </c>
      <c r="H156" s="150" t="s">
        <v>1</v>
      </c>
      <c r="L156" s="148"/>
      <c r="M156" s="152"/>
      <c r="N156" s="153"/>
      <c r="O156" s="153"/>
      <c r="P156" s="153"/>
      <c r="Q156" s="153"/>
      <c r="R156" s="153"/>
      <c r="S156" s="153"/>
      <c r="T156" s="154"/>
      <c r="AT156" s="150" t="s">
        <v>143</v>
      </c>
      <c r="AU156" s="150" t="s">
        <v>85</v>
      </c>
      <c r="AV156" s="12" t="s">
        <v>83</v>
      </c>
      <c r="AW156" s="12" t="s">
        <v>29</v>
      </c>
      <c r="AX156" s="12" t="s">
        <v>75</v>
      </c>
      <c r="AY156" s="150" t="s">
        <v>133</v>
      </c>
    </row>
    <row r="157" spans="1:65" s="12" customFormat="1" ht="22.5">
      <c r="B157" s="148"/>
      <c r="D157" s="149" t="s">
        <v>143</v>
      </c>
      <c r="E157" s="150" t="s">
        <v>1</v>
      </c>
      <c r="F157" s="151" t="s">
        <v>225</v>
      </c>
      <c r="H157" s="150" t="s">
        <v>1</v>
      </c>
      <c r="L157" s="148"/>
      <c r="M157" s="152"/>
      <c r="N157" s="153"/>
      <c r="O157" s="153"/>
      <c r="P157" s="153"/>
      <c r="Q157" s="153"/>
      <c r="R157" s="153"/>
      <c r="S157" s="153"/>
      <c r="T157" s="154"/>
      <c r="AT157" s="150" t="s">
        <v>143</v>
      </c>
      <c r="AU157" s="150" t="s">
        <v>85</v>
      </c>
      <c r="AV157" s="12" t="s">
        <v>83</v>
      </c>
      <c r="AW157" s="12" t="s">
        <v>29</v>
      </c>
      <c r="AX157" s="12" t="s">
        <v>75</v>
      </c>
      <c r="AY157" s="150" t="s">
        <v>133</v>
      </c>
    </row>
    <row r="158" spans="1:65" s="12" customFormat="1" ht="22.5">
      <c r="B158" s="148"/>
      <c r="D158" s="149" t="s">
        <v>143</v>
      </c>
      <c r="E158" s="150" t="s">
        <v>1</v>
      </c>
      <c r="F158" s="151" t="s">
        <v>226</v>
      </c>
      <c r="H158" s="150" t="s">
        <v>1</v>
      </c>
      <c r="L158" s="148"/>
      <c r="M158" s="152"/>
      <c r="N158" s="153"/>
      <c r="O158" s="153"/>
      <c r="P158" s="153"/>
      <c r="Q158" s="153"/>
      <c r="R158" s="153"/>
      <c r="S158" s="153"/>
      <c r="T158" s="154"/>
      <c r="AT158" s="150" t="s">
        <v>143</v>
      </c>
      <c r="AU158" s="150" t="s">
        <v>85</v>
      </c>
      <c r="AV158" s="12" t="s">
        <v>83</v>
      </c>
      <c r="AW158" s="12" t="s">
        <v>29</v>
      </c>
      <c r="AX158" s="12" t="s">
        <v>75</v>
      </c>
      <c r="AY158" s="150" t="s">
        <v>133</v>
      </c>
    </row>
    <row r="159" spans="1:65" s="12" customFormat="1" ht="22.5">
      <c r="B159" s="148"/>
      <c r="D159" s="149" t="s">
        <v>143</v>
      </c>
      <c r="E159" s="150" t="s">
        <v>1</v>
      </c>
      <c r="F159" s="151" t="s">
        <v>227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4"/>
      <c r="AT159" s="150" t="s">
        <v>143</v>
      </c>
      <c r="AU159" s="150" t="s">
        <v>85</v>
      </c>
      <c r="AV159" s="12" t="s">
        <v>83</v>
      </c>
      <c r="AW159" s="12" t="s">
        <v>29</v>
      </c>
      <c r="AX159" s="12" t="s">
        <v>75</v>
      </c>
      <c r="AY159" s="150" t="s">
        <v>133</v>
      </c>
    </row>
    <row r="160" spans="1:65" s="12" customFormat="1" ht="22.5">
      <c r="B160" s="148"/>
      <c r="D160" s="149" t="s">
        <v>143</v>
      </c>
      <c r="E160" s="150" t="s">
        <v>1</v>
      </c>
      <c r="F160" s="151" t="s">
        <v>228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>
      <c r="B161" s="148"/>
      <c r="D161" s="149" t="s">
        <v>143</v>
      </c>
      <c r="E161" s="150" t="s">
        <v>1</v>
      </c>
      <c r="F161" s="151" t="s">
        <v>229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 ht="22.5">
      <c r="B162" s="148"/>
      <c r="D162" s="149" t="s">
        <v>143</v>
      </c>
      <c r="E162" s="150" t="s">
        <v>1</v>
      </c>
      <c r="F162" s="151" t="s">
        <v>230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2" customFormat="1">
      <c r="B163" s="148"/>
      <c r="D163" s="149" t="s">
        <v>143</v>
      </c>
      <c r="E163" s="150" t="s">
        <v>1</v>
      </c>
      <c r="F163" s="151" t="s">
        <v>231</v>
      </c>
      <c r="H163" s="150" t="s">
        <v>1</v>
      </c>
      <c r="L163" s="148"/>
      <c r="M163" s="152"/>
      <c r="N163" s="153"/>
      <c r="O163" s="153"/>
      <c r="P163" s="153"/>
      <c r="Q163" s="153"/>
      <c r="R163" s="153"/>
      <c r="S163" s="153"/>
      <c r="T163" s="154"/>
      <c r="AT163" s="150" t="s">
        <v>143</v>
      </c>
      <c r="AU163" s="150" t="s">
        <v>85</v>
      </c>
      <c r="AV163" s="12" t="s">
        <v>83</v>
      </c>
      <c r="AW163" s="12" t="s">
        <v>29</v>
      </c>
      <c r="AX163" s="12" t="s">
        <v>75</v>
      </c>
      <c r="AY163" s="150" t="s">
        <v>133</v>
      </c>
    </row>
    <row r="164" spans="1:65" s="12" customFormat="1" ht="22.5">
      <c r="B164" s="148"/>
      <c r="D164" s="149" t="s">
        <v>143</v>
      </c>
      <c r="E164" s="150" t="s">
        <v>1</v>
      </c>
      <c r="F164" s="151" t="s">
        <v>232</v>
      </c>
      <c r="H164" s="150" t="s">
        <v>1</v>
      </c>
      <c r="L164" s="148"/>
      <c r="M164" s="152"/>
      <c r="N164" s="153"/>
      <c r="O164" s="153"/>
      <c r="P164" s="153"/>
      <c r="Q164" s="153"/>
      <c r="R164" s="153"/>
      <c r="S164" s="153"/>
      <c r="T164" s="154"/>
      <c r="AT164" s="150" t="s">
        <v>143</v>
      </c>
      <c r="AU164" s="150" t="s">
        <v>85</v>
      </c>
      <c r="AV164" s="12" t="s">
        <v>83</v>
      </c>
      <c r="AW164" s="12" t="s">
        <v>29</v>
      </c>
      <c r="AX164" s="12" t="s">
        <v>75</v>
      </c>
      <c r="AY164" s="150" t="s">
        <v>133</v>
      </c>
    </row>
    <row r="165" spans="1:65" s="13" customFormat="1">
      <c r="B165" s="155"/>
      <c r="D165" s="149" t="s">
        <v>143</v>
      </c>
      <c r="E165" s="156" t="s">
        <v>1</v>
      </c>
      <c r="F165" s="157" t="s">
        <v>523</v>
      </c>
      <c r="H165" s="158">
        <v>332.8</v>
      </c>
      <c r="L165" s="155"/>
      <c r="M165" s="159"/>
      <c r="N165" s="160"/>
      <c r="O165" s="160"/>
      <c r="P165" s="160"/>
      <c r="Q165" s="160"/>
      <c r="R165" s="160"/>
      <c r="S165" s="160"/>
      <c r="T165" s="161"/>
      <c r="AT165" s="156" t="s">
        <v>143</v>
      </c>
      <c r="AU165" s="156" t="s">
        <v>85</v>
      </c>
      <c r="AV165" s="13" t="s">
        <v>85</v>
      </c>
      <c r="AW165" s="13" t="s">
        <v>29</v>
      </c>
      <c r="AX165" s="13" t="s">
        <v>75</v>
      </c>
      <c r="AY165" s="156" t="s">
        <v>133</v>
      </c>
    </row>
    <row r="166" spans="1:65" s="14" customFormat="1">
      <c r="B166" s="162"/>
      <c r="D166" s="149" t="s">
        <v>143</v>
      </c>
      <c r="E166" s="163" t="s">
        <v>1</v>
      </c>
      <c r="F166" s="164" t="s">
        <v>150</v>
      </c>
      <c r="H166" s="165">
        <v>332.8</v>
      </c>
      <c r="L166" s="162"/>
      <c r="M166" s="166"/>
      <c r="N166" s="167"/>
      <c r="O166" s="167"/>
      <c r="P166" s="167"/>
      <c r="Q166" s="167"/>
      <c r="R166" s="167"/>
      <c r="S166" s="167"/>
      <c r="T166" s="168"/>
      <c r="AT166" s="163" t="s">
        <v>143</v>
      </c>
      <c r="AU166" s="163" t="s">
        <v>85</v>
      </c>
      <c r="AV166" s="14" t="s">
        <v>138</v>
      </c>
      <c r="AW166" s="14" t="s">
        <v>29</v>
      </c>
      <c r="AX166" s="14" t="s">
        <v>83</v>
      </c>
      <c r="AY166" s="163" t="s">
        <v>133</v>
      </c>
    </row>
    <row r="167" spans="1:65" s="2" customFormat="1" ht="21.75" customHeight="1">
      <c r="A167" s="30"/>
      <c r="B167" s="135"/>
      <c r="C167" s="136" t="s">
        <v>215</v>
      </c>
      <c r="D167" s="136" t="s">
        <v>134</v>
      </c>
      <c r="E167" s="137" t="s">
        <v>234</v>
      </c>
      <c r="F167" s="138" t="s">
        <v>235</v>
      </c>
      <c r="G167" s="139" t="s">
        <v>180</v>
      </c>
      <c r="H167" s="140">
        <v>332.8</v>
      </c>
      <c r="I167" s="202"/>
      <c r="J167" s="141">
        <f>ROUND(I167*H167,2)</f>
        <v>0</v>
      </c>
      <c r="K167" s="138" t="s">
        <v>181</v>
      </c>
      <c r="L167" s="31"/>
      <c r="M167" s="142" t="s">
        <v>1</v>
      </c>
      <c r="N167" s="143" t="s">
        <v>40</v>
      </c>
      <c r="O167" s="144">
        <v>9.0999999999999998E-2</v>
      </c>
      <c r="P167" s="144">
        <f>O167*H167</f>
        <v>30.284800000000001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6" t="s">
        <v>138</v>
      </c>
      <c r="AT167" s="146" t="s">
        <v>134</v>
      </c>
      <c r="AU167" s="146" t="s">
        <v>85</v>
      </c>
      <c r="AY167" s="18" t="s">
        <v>133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8" t="s">
        <v>83</v>
      </c>
      <c r="BK167" s="147">
        <f>ROUND(I167*H167,2)</f>
        <v>0</v>
      </c>
      <c r="BL167" s="18" t="s">
        <v>138</v>
      </c>
      <c r="BM167" s="146" t="s">
        <v>524</v>
      </c>
    </row>
    <row r="168" spans="1:65" s="2" customFormat="1" ht="16.5" customHeight="1">
      <c r="A168" s="30"/>
      <c r="B168" s="135"/>
      <c r="C168" s="136" t="s">
        <v>213</v>
      </c>
      <c r="D168" s="136" t="s">
        <v>134</v>
      </c>
      <c r="E168" s="137" t="s">
        <v>238</v>
      </c>
      <c r="F168" s="138" t="s">
        <v>239</v>
      </c>
      <c r="G168" s="139" t="s">
        <v>180</v>
      </c>
      <c r="H168" s="140">
        <v>332.8</v>
      </c>
      <c r="I168" s="202"/>
      <c r="J168" s="141">
        <f>ROUND(I168*H168,2)</f>
        <v>0</v>
      </c>
      <c r="K168" s="138" t="s">
        <v>181</v>
      </c>
      <c r="L168" s="31"/>
      <c r="M168" s="142" t="s">
        <v>1</v>
      </c>
      <c r="N168" s="143" t="s">
        <v>40</v>
      </c>
      <c r="O168" s="144">
        <v>4.9000000000000002E-2</v>
      </c>
      <c r="P168" s="144">
        <f>O168*H168</f>
        <v>16.307200000000002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6" t="s">
        <v>138</v>
      </c>
      <c r="AT168" s="146" t="s">
        <v>134</v>
      </c>
      <c r="AU168" s="146" t="s">
        <v>85</v>
      </c>
      <c r="AY168" s="18" t="s">
        <v>133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83</v>
      </c>
      <c r="BK168" s="147">
        <f>ROUND(I168*H168,2)</f>
        <v>0</v>
      </c>
      <c r="BL168" s="18" t="s">
        <v>138</v>
      </c>
      <c r="BM168" s="146" t="s">
        <v>525</v>
      </c>
    </row>
    <row r="169" spans="1:65" s="12" customFormat="1">
      <c r="B169" s="148"/>
      <c r="D169" s="149" t="s">
        <v>143</v>
      </c>
      <c r="E169" s="150" t="s">
        <v>1</v>
      </c>
      <c r="F169" s="151" t="s">
        <v>241</v>
      </c>
      <c r="H169" s="150" t="s">
        <v>1</v>
      </c>
      <c r="L169" s="148"/>
      <c r="M169" s="152"/>
      <c r="N169" s="153"/>
      <c r="O169" s="153"/>
      <c r="P169" s="153"/>
      <c r="Q169" s="153"/>
      <c r="R169" s="153"/>
      <c r="S169" s="153"/>
      <c r="T169" s="154"/>
      <c r="AT169" s="150" t="s">
        <v>143</v>
      </c>
      <c r="AU169" s="150" t="s">
        <v>85</v>
      </c>
      <c r="AV169" s="12" t="s">
        <v>83</v>
      </c>
      <c r="AW169" s="12" t="s">
        <v>29</v>
      </c>
      <c r="AX169" s="12" t="s">
        <v>75</v>
      </c>
      <c r="AY169" s="150" t="s">
        <v>133</v>
      </c>
    </row>
    <row r="170" spans="1:65" s="12" customFormat="1">
      <c r="B170" s="148"/>
      <c r="D170" s="149" t="s">
        <v>143</v>
      </c>
      <c r="E170" s="150" t="s">
        <v>1</v>
      </c>
      <c r="F170" s="151" t="s">
        <v>242</v>
      </c>
      <c r="H170" s="150" t="s">
        <v>1</v>
      </c>
      <c r="L170" s="148"/>
      <c r="M170" s="152"/>
      <c r="N170" s="153"/>
      <c r="O170" s="153"/>
      <c r="P170" s="153"/>
      <c r="Q170" s="153"/>
      <c r="R170" s="153"/>
      <c r="S170" s="153"/>
      <c r="T170" s="154"/>
      <c r="AT170" s="150" t="s">
        <v>143</v>
      </c>
      <c r="AU170" s="150" t="s">
        <v>85</v>
      </c>
      <c r="AV170" s="12" t="s">
        <v>83</v>
      </c>
      <c r="AW170" s="12" t="s">
        <v>29</v>
      </c>
      <c r="AX170" s="12" t="s">
        <v>75</v>
      </c>
      <c r="AY170" s="150" t="s">
        <v>133</v>
      </c>
    </row>
    <row r="171" spans="1:65" s="12" customFormat="1" ht="22.5">
      <c r="B171" s="148"/>
      <c r="D171" s="149" t="s">
        <v>143</v>
      </c>
      <c r="E171" s="150" t="s">
        <v>1</v>
      </c>
      <c r="F171" s="151" t="s">
        <v>243</v>
      </c>
      <c r="H171" s="150" t="s">
        <v>1</v>
      </c>
      <c r="L171" s="148"/>
      <c r="M171" s="152"/>
      <c r="N171" s="153"/>
      <c r="O171" s="153"/>
      <c r="P171" s="153"/>
      <c r="Q171" s="153"/>
      <c r="R171" s="153"/>
      <c r="S171" s="153"/>
      <c r="T171" s="154"/>
      <c r="AT171" s="150" t="s">
        <v>143</v>
      </c>
      <c r="AU171" s="150" t="s">
        <v>85</v>
      </c>
      <c r="AV171" s="12" t="s">
        <v>83</v>
      </c>
      <c r="AW171" s="12" t="s">
        <v>29</v>
      </c>
      <c r="AX171" s="12" t="s">
        <v>75</v>
      </c>
      <c r="AY171" s="150" t="s">
        <v>133</v>
      </c>
    </row>
    <row r="172" spans="1:65" s="13" customFormat="1">
      <c r="B172" s="155"/>
      <c r="D172" s="149" t="s">
        <v>143</v>
      </c>
      <c r="E172" s="156" t="s">
        <v>1</v>
      </c>
      <c r="F172" s="157" t="s">
        <v>526</v>
      </c>
      <c r="H172" s="158">
        <v>332.8</v>
      </c>
      <c r="L172" s="155"/>
      <c r="M172" s="159"/>
      <c r="N172" s="160"/>
      <c r="O172" s="160"/>
      <c r="P172" s="160"/>
      <c r="Q172" s="160"/>
      <c r="R172" s="160"/>
      <c r="S172" s="160"/>
      <c r="T172" s="161"/>
      <c r="AT172" s="156" t="s">
        <v>143</v>
      </c>
      <c r="AU172" s="156" t="s">
        <v>85</v>
      </c>
      <c r="AV172" s="13" t="s">
        <v>85</v>
      </c>
      <c r="AW172" s="13" t="s">
        <v>29</v>
      </c>
      <c r="AX172" s="13" t="s">
        <v>83</v>
      </c>
      <c r="AY172" s="156" t="s">
        <v>133</v>
      </c>
    </row>
    <row r="173" spans="1:65" s="2" customFormat="1" ht="16.5" customHeight="1">
      <c r="A173" s="30"/>
      <c r="B173" s="135"/>
      <c r="C173" s="136" t="s">
        <v>237</v>
      </c>
      <c r="D173" s="136" t="s">
        <v>134</v>
      </c>
      <c r="E173" s="137" t="s">
        <v>246</v>
      </c>
      <c r="F173" s="138" t="s">
        <v>247</v>
      </c>
      <c r="G173" s="139" t="s">
        <v>180</v>
      </c>
      <c r="H173" s="140">
        <v>332.8</v>
      </c>
      <c r="I173" s="202"/>
      <c r="J173" s="141">
        <f>ROUND(I173*H173,2)</f>
        <v>0</v>
      </c>
      <c r="K173" s="138" t="s">
        <v>181</v>
      </c>
      <c r="L173" s="31"/>
      <c r="M173" s="142" t="s">
        <v>1</v>
      </c>
      <c r="N173" s="143" t="s">
        <v>40</v>
      </c>
      <c r="O173" s="144">
        <v>3.3000000000000002E-2</v>
      </c>
      <c r="P173" s="144">
        <f>O173*H173</f>
        <v>10.9824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6" t="s">
        <v>138</v>
      </c>
      <c r="AT173" s="146" t="s">
        <v>134</v>
      </c>
      <c r="AU173" s="146" t="s">
        <v>85</v>
      </c>
      <c r="AY173" s="18" t="s">
        <v>133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83</v>
      </c>
      <c r="BK173" s="147">
        <f>ROUND(I173*H173,2)</f>
        <v>0</v>
      </c>
      <c r="BL173" s="18" t="s">
        <v>138</v>
      </c>
      <c r="BM173" s="146" t="s">
        <v>527</v>
      </c>
    </row>
    <row r="174" spans="1:65" s="2" customFormat="1" ht="21.75" customHeight="1">
      <c r="A174" s="30"/>
      <c r="B174" s="135"/>
      <c r="C174" s="136" t="s">
        <v>245</v>
      </c>
      <c r="D174" s="136" t="s">
        <v>134</v>
      </c>
      <c r="E174" s="137" t="s">
        <v>250</v>
      </c>
      <c r="F174" s="138" t="s">
        <v>251</v>
      </c>
      <c r="G174" s="139" t="s">
        <v>180</v>
      </c>
      <c r="H174" s="140">
        <v>20.5</v>
      </c>
      <c r="I174" s="202"/>
      <c r="J174" s="141">
        <f>ROUND(I174*H174,2)</f>
        <v>0</v>
      </c>
      <c r="K174" s="138" t="s">
        <v>181</v>
      </c>
      <c r="L174" s="31"/>
      <c r="M174" s="142" t="s">
        <v>1</v>
      </c>
      <c r="N174" s="143" t="s">
        <v>40</v>
      </c>
      <c r="O174" s="144">
        <v>0.308</v>
      </c>
      <c r="P174" s="144">
        <f>O174*H174</f>
        <v>6.3140000000000001</v>
      </c>
      <c r="Q174" s="144">
        <v>4.0000000000000003E-5</v>
      </c>
      <c r="R174" s="144">
        <f>Q174*H174</f>
        <v>8.2000000000000009E-4</v>
      </c>
      <c r="S174" s="144">
        <v>0</v>
      </c>
      <c r="T174" s="145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6" t="s">
        <v>138</v>
      </c>
      <c r="AT174" s="146" t="s">
        <v>134</v>
      </c>
      <c r="AU174" s="146" t="s">
        <v>85</v>
      </c>
      <c r="AY174" s="18" t="s">
        <v>133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8" t="s">
        <v>83</v>
      </c>
      <c r="BK174" s="147">
        <f>ROUND(I174*H174,2)</f>
        <v>0</v>
      </c>
      <c r="BL174" s="18" t="s">
        <v>138</v>
      </c>
      <c r="BM174" s="146" t="s">
        <v>528</v>
      </c>
    </row>
    <row r="175" spans="1:65" s="2" customFormat="1" ht="21.75" customHeight="1">
      <c r="A175" s="30"/>
      <c r="B175" s="135"/>
      <c r="C175" s="136" t="s">
        <v>249</v>
      </c>
      <c r="D175" s="136" t="s">
        <v>134</v>
      </c>
      <c r="E175" s="137" t="s">
        <v>354</v>
      </c>
      <c r="F175" s="138" t="s">
        <v>355</v>
      </c>
      <c r="G175" s="139" t="s">
        <v>180</v>
      </c>
      <c r="H175" s="140">
        <v>1.9179999999999999</v>
      </c>
      <c r="I175" s="202"/>
      <c r="J175" s="141">
        <f>ROUND(I175*H175,2)</f>
        <v>0</v>
      </c>
      <c r="K175" s="138" t="s">
        <v>181</v>
      </c>
      <c r="L175" s="31"/>
      <c r="M175" s="142" t="s">
        <v>1</v>
      </c>
      <c r="N175" s="143" t="s">
        <v>40</v>
      </c>
      <c r="O175" s="144">
        <v>1.105</v>
      </c>
      <c r="P175" s="144">
        <f>O175*H175</f>
        <v>2.1193900000000001</v>
      </c>
      <c r="Q175" s="144">
        <v>0</v>
      </c>
      <c r="R175" s="144">
        <f>Q175*H175</f>
        <v>0</v>
      </c>
      <c r="S175" s="144">
        <v>6.5000000000000002E-2</v>
      </c>
      <c r="T175" s="145">
        <f>S175*H175</f>
        <v>0.12467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6" t="s">
        <v>138</v>
      </c>
      <c r="AT175" s="146" t="s">
        <v>134</v>
      </c>
      <c r="AU175" s="146" t="s">
        <v>85</v>
      </c>
      <c r="AY175" s="18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83</v>
      </c>
      <c r="BK175" s="147">
        <f>ROUND(I175*H175,2)</f>
        <v>0</v>
      </c>
      <c r="BL175" s="18" t="s">
        <v>138</v>
      </c>
      <c r="BM175" s="146" t="s">
        <v>529</v>
      </c>
    </row>
    <row r="176" spans="1:65" s="13" customFormat="1">
      <c r="B176" s="155"/>
      <c r="D176" s="149" t="s">
        <v>143</v>
      </c>
      <c r="E176" s="156" t="s">
        <v>1</v>
      </c>
      <c r="F176" s="157" t="s">
        <v>357</v>
      </c>
      <c r="H176" s="158">
        <v>1.9179999999999999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143</v>
      </c>
      <c r="AU176" s="156" t="s">
        <v>85</v>
      </c>
      <c r="AV176" s="13" t="s">
        <v>85</v>
      </c>
      <c r="AW176" s="13" t="s">
        <v>29</v>
      </c>
      <c r="AX176" s="13" t="s">
        <v>83</v>
      </c>
      <c r="AY176" s="156" t="s">
        <v>133</v>
      </c>
    </row>
    <row r="177" spans="1:65" s="2" customFormat="1" ht="21.75" customHeight="1">
      <c r="A177" s="30"/>
      <c r="B177" s="135"/>
      <c r="C177" s="136" t="s">
        <v>253</v>
      </c>
      <c r="D177" s="136" t="s">
        <v>134</v>
      </c>
      <c r="E177" s="137" t="s">
        <v>358</v>
      </c>
      <c r="F177" s="138" t="s">
        <v>359</v>
      </c>
      <c r="G177" s="139" t="s">
        <v>180</v>
      </c>
      <c r="H177" s="140">
        <v>1.76</v>
      </c>
      <c r="I177" s="202"/>
      <c r="J177" s="141">
        <f>ROUND(I177*H177,2)</f>
        <v>0</v>
      </c>
      <c r="K177" s="138" t="s">
        <v>181</v>
      </c>
      <c r="L177" s="31"/>
      <c r="M177" s="142" t="s">
        <v>1</v>
      </c>
      <c r="N177" s="143" t="s">
        <v>40</v>
      </c>
      <c r="O177" s="144">
        <v>0.59399999999999997</v>
      </c>
      <c r="P177" s="144">
        <f>O177*H177</f>
        <v>1.0454399999999999</v>
      </c>
      <c r="Q177" s="144">
        <v>0</v>
      </c>
      <c r="R177" s="144">
        <f>Q177*H177</f>
        <v>0</v>
      </c>
      <c r="S177" s="144">
        <v>4.1000000000000002E-2</v>
      </c>
      <c r="T177" s="145">
        <f>S177*H177</f>
        <v>7.2160000000000002E-2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6" t="s">
        <v>138</v>
      </c>
      <c r="AT177" s="146" t="s">
        <v>134</v>
      </c>
      <c r="AU177" s="146" t="s">
        <v>85</v>
      </c>
      <c r="AY177" s="18" t="s">
        <v>133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8" t="s">
        <v>83</v>
      </c>
      <c r="BK177" s="147">
        <f>ROUND(I177*H177,2)</f>
        <v>0</v>
      </c>
      <c r="BL177" s="18" t="s">
        <v>138</v>
      </c>
      <c r="BM177" s="146" t="s">
        <v>530</v>
      </c>
    </row>
    <row r="178" spans="1:65" s="13" customFormat="1">
      <c r="B178" s="155"/>
      <c r="D178" s="149" t="s">
        <v>143</v>
      </c>
      <c r="E178" s="156" t="s">
        <v>1</v>
      </c>
      <c r="F178" s="157" t="s">
        <v>361</v>
      </c>
      <c r="H178" s="158">
        <v>1.76</v>
      </c>
      <c r="L178" s="155"/>
      <c r="M178" s="159"/>
      <c r="N178" s="160"/>
      <c r="O178" s="160"/>
      <c r="P178" s="160"/>
      <c r="Q178" s="160"/>
      <c r="R178" s="160"/>
      <c r="S178" s="160"/>
      <c r="T178" s="161"/>
      <c r="AT178" s="156" t="s">
        <v>143</v>
      </c>
      <c r="AU178" s="156" t="s">
        <v>85</v>
      </c>
      <c r="AV178" s="13" t="s">
        <v>85</v>
      </c>
      <c r="AW178" s="13" t="s">
        <v>29</v>
      </c>
      <c r="AX178" s="13" t="s">
        <v>75</v>
      </c>
      <c r="AY178" s="156" t="s">
        <v>133</v>
      </c>
    </row>
    <row r="179" spans="1:65" s="14" customFormat="1">
      <c r="B179" s="162"/>
      <c r="D179" s="149" t="s">
        <v>143</v>
      </c>
      <c r="E179" s="163" t="s">
        <v>1</v>
      </c>
      <c r="F179" s="164" t="s">
        <v>150</v>
      </c>
      <c r="H179" s="165">
        <v>1.76</v>
      </c>
      <c r="L179" s="162"/>
      <c r="M179" s="166"/>
      <c r="N179" s="167"/>
      <c r="O179" s="167"/>
      <c r="P179" s="167"/>
      <c r="Q179" s="167"/>
      <c r="R179" s="167"/>
      <c r="S179" s="167"/>
      <c r="T179" s="168"/>
      <c r="AT179" s="163" t="s">
        <v>143</v>
      </c>
      <c r="AU179" s="163" t="s">
        <v>85</v>
      </c>
      <c r="AV179" s="14" t="s">
        <v>138</v>
      </c>
      <c r="AW179" s="14" t="s">
        <v>29</v>
      </c>
      <c r="AX179" s="14" t="s">
        <v>83</v>
      </c>
      <c r="AY179" s="163" t="s">
        <v>133</v>
      </c>
    </row>
    <row r="180" spans="1:65" s="2" customFormat="1" ht="21.75" customHeight="1">
      <c r="A180" s="30"/>
      <c r="B180" s="135"/>
      <c r="C180" s="136" t="s">
        <v>257</v>
      </c>
      <c r="D180" s="136" t="s">
        <v>134</v>
      </c>
      <c r="E180" s="137" t="s">
        <v>362</v>
      </c>
      <c r="F180" s="138" t="s">
        <v>363</v>
      </c>
      <c r="G180" s="139" t="s">
        <v>180</v>
      </c>
      <c r="H180" s="140">
        <v>13.122</v>
      </c>
      <c r="I180" s="202"/>
      <c r="J180" s="141">
        <f>ROUND(I180*H180,2)</f>
        <v>0</v>
      </c>
      <c r="K180" s="138" t="s">
        <v>181</v>
      </c>
      <c r="L180" s="31"/>
      <c r="M180" s="142" t="s">
        <v>1</v>
      </c>
      <c r="N180" s="143" t="s">
        <v>40</v>
      </c>
      <c r="O180" s="144">
        <v>0.3</v>
      </c>
      <c r="P180" s="144">
        <f>O180*H180</f>
        <v>3.9365999999999999</v>
      </c>
      <c r="Q180" s="144">
        <v>0</v>
      </c>
      <c r="R180" s="144">
        <f>Q180*H180</f>
        <v>0</v>
      </c>
      <c r="S180" s="144">
        <v>3.4000000000000002E-2</v>
      </c>
      <c r="T180" s="145">
        <f>S180*H180</f>
        <v>0.44614800000000004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6" t="s">
        <v>138</v>
      </c>
      <c r="AT180" s="146" t="s">
        <v>134</v>
      </c>
      <c r="AU180" s="146" t="s">
        <v>85</v>
      </c>
      <c r="AY180" s="18" t="s">
        <v>133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8" t="s">
        <v>83</v>
      </c>
      <c r="BK180" s="147">
        <f>ROUND(I180*H180,2)</f>
        <v>0</v>
      </c>
      <c r="BL180" s="18" t="s">
        <v>138</v>
      </c>
      <c r="BM180" s="146" t="s">
        <v>531</v>
      </c>
    </row>
    <row r="181" spans="1:65" s="13" customFormat="1">
      <c r="B181" s="155"/>
      <c r="D181" s="149" t="s">
        <v>143</v>
      </c>
      <c r="E181" s="156" t="s">
        <v>1</v>
      </c>
      <c r="F181" s="157" t="s">
        <v>365</v>
      </c>
      <c r="H181" s="158">
        <v>13.122</v>
      </c>
      <c r="L181" s="155"/>
      <c r="M181" s="159"/>
      <c r="N181" s="160"/>
      <c r="O181" s="160"/>
      <c r="P181" s="160"/>
      <c r="Q181" s="160"/>
      <c r="R181" s="160"/>
      <c r="S181" s="160"/>
      <c r="T181" s="161"/>
      <c r="AT181" s="156" t="s">
        <v>143</v>
      </c>
      <c r="AU181" s="156" t="s">
        <v>85</v>
      </c>
      <c r="AV181" s="13" t="s">
        <v>85</v>
      </c>
      <c r="AW181" s="13" t="s">
        <v>29</v>
      </c>
      <c r="AX181" s="13" t="s">
        <v>83</v>
      </c>
      <c r="AY181" s="156" t="s">
        <v>133</v>
      </c>
    </row>
    <row r="182" spans="1:65" s="2" customFormat="1" ht="21.75" customHeight="1">
      <c r="A182" s="30"/>
      <c r="B182" s="135"/>
      <c r="C182" s="136" t="s">
        <v>8</v>
      </c>
      <c r="D182" s="136" t="s">
        <v>134</v>
      </c>
      <c r="E182" s="137" t="s">
        <v>366</v>
      </c>
      <c r="F182" s="138" t="s">
        <v>367</v>
      </c>
      <c r="G182" s="139" t="s">
        <v>180</v>
      </c>
      <c r="H182" s="140">
        <v>56.1</v>
      </c>
      <c r="I182" s="202"/>
      <c r="J182" s="141">
        <f>ROUND(I182*H182,2)</f>
        <v>0</v>
      </c>
      <c r="K182" s="138" t="s">
        <v>181</v>
      </c>
      <c r="L182" s="31"/>
      <c r="M182" s="142" t="s">
        <v>1</v>
      </c>
      <c r="N182" s="143" t="s">
        <v>40</v>
      </c>
      <c r="O182" s="144">
        <v>0.03</v>
      </c>
      <c r="P182" s="144">
        <f>O182*H182</f>
        <v>1.6830000000000001</v>
      </c>
      <c r="Q182" s="144">
        <v>0</v>
      </c>
      <c r="R182" s="144">
        <f>Q182*H182</f>
        <v>0</v>
      </c>
      <c r="S182" s="144">
        <v>4.0000000000000001E-3</v>
      </c>
      <c r="T182" s="145">
        <f>S182*H182</f>
        <v>0.22440000000000002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6" t="s">
        <v>138</v>
      </c>
      <c r="AT182" s="146" t="s">
        <v>134</v>
      </c>
      <c r="AU182" s="146" t="s">
        <v>85</v>
      </c>
      <c r="AY182" s="18" t="s">
        <v>133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8" t="s">
        <v>83</v>
      </c>
      <c r="BK182" s="147">
        <f>ROUND(I182*H182,2)</f>
        <v>0</v>
      </c>
      <c r="BL182" s="18" t="s">
        <v>138</v>
      </c>
      <c r="BM182" s="146" t="s">
        <v>532</v>
      </c>
    </row>
    <row r="183" spans="1:65" s="2" customFormat="1" ht="21.75" customHeight="1">
      <c r="A183" s="30"/>
      <c r="B183" s="135"/>
      <c r="C183" s="136" t="s">
        <v>269</v>
      </c>
      <c r="D183" s="136" t="s">
        <v>134</v>
      </c>
      <c r="E183" s="137" t="s">
        <v>258</v>
      </c>
      <c r="F183" s="138" t="s">
        <v>259</v>
      </c>
      <c r="G183" s="139" t="s">
        <v>180</v>
      </c>
      <c r="H183" s="140">
        <v>312.61</v>
      </c>
      <c r="I183" s="202"/>
      <c r="J183" s="141">
        <f>ROUND(I183*H183,2)</f>
        <v>0</v>
      </c>
      <c r="K183" s="138" t="s">
        <v>181</v>
      </c>
      <c r="L183" s="31"/>
      <c r="M183" s="142" t="s">
        <v>1</v>
      </c>
      <c r="N183" s="143" t="s">
        <v>40</v>
      </c>
      <c r="O183" s="144">
        <v>0.27300000000000002</v>
      </c>
      <c r="P183" s="144">
        <f>O183*H183</f>
        <v>85.342530000000011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138</v>
      </c>
      <c r="AT183" s="146" t="s">
        <v>134</v>
      </c>
      <c r="AU183" s="146" t="s">
        <v>85</v>
      </c>
      <c r="AY183" s="18" t="s">
        <v>133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83</v>
      </c>
      <c r="BK183" s="147">
        <f>ROUND(I183*H183,2)</f>
        <v>0</v>
      </c>
      <c r="BL183" s="18" t="s">
        <v>138</v>
      </c>
      <c r="BM183" s="146" t="s">
        <v>533</v>
      </c>
    </row>
    <row r="184" spans="1:65" s="12" customFormat="1">
      <c r="B184" s="148"/>
      <c r="D184" s="149" t="s">
        <v>143</v>
      </c>
      <c r="E184" s="150" t="s">
        <v>1</v>
      </c>
      <c r="F184" s="151" t="s">
        <v>261</v>
      </c>
      <c r="H184" s="150" t="s">
        <v>1</v>
      </c>
      <c r="L184" s="148"/>
      <c r="M184" s="152"/>
      <c r="N184" s="153"/>
      <c r="O184" s="153"/>
      <c r="P184" s="153"/>
      <c r="Q184" s="153"/>
      <c r="R184" s="153"/>
      <c r="S184" s="153"/>
      <c r="T184" s="154"/>
      <c r="AT184" s="150" t="s">
        <v>143</v>
      </c>
      <c r="AU184" s="150" t="s">
        <v>85</v>
      </c>
      <c r="AV184" s="12" t="s">
        <v>83</v>
      </c>
      <c r="AW184" s="12" t="s">
        <v>29</v>
      </c>
      <c r="AX184" s="12" t="s">
        <v>75</v>
      </c>
      <c r="AY184" s="150" t="s">
        <v>133</v>
      </c>
    </row>
    <row r="185" spans="1:65" s="13" customFormat="1">
      <c r="B185" s="155"/>
      <c r="D185" s="149" t="s">
        <v>143</v>
      </c>
      <c r="E185" s="156" t="s">
        <v>1</v>
      </c>
      <c r="F185" s="157" t="s">
        <v>534</v>
      </c>
      <c r="H185" s="158">
        <v>82.11</v>
      </c>
      <c r="L185" s="155"/>
      <c r="M185" s="159"/>
      <c r="N185" s="160"/>
      <c r="O185" s="160"/>
      <c r="P185" s="160"/>
      <c r="Q185" s="160"/>
      <c r="R185" s="160"/>
      <c r="S185" s="160"/>
      <c r="T185" s="161"/>
      <c r="AT185" s="156" t="s">
        <v>143</v>
      </c>
      <c r="AU185" s="156" t="s">
        <v>85</v>
      </c>
      <c r="AV185" s="13" t="s">
        <v>85</v>
      </c>
      <c r="AW185" s="13" t="s">
        <v>29</v>
      </c>
      <c r="AX185" s="13" t="s">
        <v>75</v>
      </c>
      <c r="AY185" s="156" t="s">
        <v>133</v>
      </c>
    </row>
    <row r="186" spans="1:65" s="16" customFormat="1">
      <c r="B186" s="182"/>
      <c r="D186" s="149" t="s">
        <v>143</v>
      </c>
      <c r="E186" s="183" t="s">
        <v>1</v>
      </c>
      <c r="F186" s="184" t="s">
        <v>372</v>
      </c>
      <c r="H186" s="185">
        <v>82.11</v>
      </c>
      <c r="L186" s="182"/>
      <c r="M186" s="186"/>
      <c r="N186" s="187"/>
      <c r="O186" s="187"/>
      <c r="P186" s="187"/>
      <c r="Q186" s="187"/>
      <c r="R186" s="187"/>
      <c r="S186" s="187"/>
      <c r="T186" s="188"/>
      <c r="AT186" s="183" t="s">
        <v>143</v>
      </c>
      <c r="AU186" s="183" t="s">
        <v>85</v>
      </c>
      <c r="AV186" s="16" t="s">
        <v>146</v>
      </c>
      <c r="AW186" s="16" t="s">
        <v>29</v>
      </c>
      <c r="AX186" s="16" t="s">
        <v>75</v>
      </c>
      <c r="AY186" s="183" t="s">
        <v>133</v>
      </c>
    </row>
    <row r="187" spans="1:65" s="12" customFormat="1">
      <c r="B187" s="148"/>
      <c r="D187" s="149" t="s">
        <v>143</v>
      </c>
      <c r="E187" s="150" t="s">
        <v>1</v>
      </c>
      <c r="F187" s="151" t="s">
        <v>373</v>
      </c>
      <c r="H187" s="150" t="s">
        <v>1</v>
      </c>
      <c r="L187" s="148"/>
      <c r="M187" s="152"/>
      <c r="N187" s="153"/>
      <c r="O187" s="153"/>
      <c r="P187" s="153"/>
      <c r="Q187" s="153"/>
      <c r="R187" s="153"/>
      <c r="S187" s="153"/>
      <c r="T187" s="154"/>
      <c r="AT187" s="150" t="s">
        <v>143</v>
      </c>
      <c r="AU187" s="150" t="s">
        <v>85</v>
      </c>
      <c r="AV187" s="12" t="s">
        <v>83</v>
      </c>
      <c r="AW187" s="12" t="s">
        <v>29</v>
      </c>
      <c r="AX187" s="12" t="s">
        <v>75</v>
      </c>
      <c r="AY187" s="150" t="s">
        <v>133</v>
      </c>
    </row>
    <row r="188" spans="1:65" s="13" customFormat="1">
      <c r="B188" s="155"/>
      <c r="D188" s="149" t="s">
        <v>143</v>
      </c>
      <c r="E188" s="156" t="s">
        <v>1</v>
      </c>
      <c r="F188" s="157" t="s">
        <v>535</v>
      </c>
      <c r="H188" s="158">
        <v>230.5</v>
      </c>
      <c r="L188" s="155"/>
      <c r="M188" s="159"/>
      <c r="N188" s="160"/>
      <c r="O188" s="160"/>
      <c r="P188" s="160"/>
      <c r="Q188" s="160"/>
      <c r="R188" s="160"/>
      <c r="S188" s="160"/>
      <c r="T188" s="161"/>
      <c r="AT188" s="156" t="s">
        <v>143</v>
      </c>
      <c r="AU188" s="156" t="s">
        <v>85</v>
      </c>
      <c r="AV188" s="13" t="s">
        <v>85</v>
      </c>
      <c r="AW188" s="13" t="s">
        <v>29</v>
      </c>
      <c r="AX188" s="13" t="s">
        <v>75</v>
      </c>
      <c r="AY188" s="156" t="s">
        <v>133</v>
      </c>
    </row>
    <row r="189" spans="1:65" s="16" customFormat="1">
      <c r="B189" s="182"/>
      <c r="D189" s="149" t="s">
        <v>143</v>
      </c>
      <c r="E189" s="183" t="s">
        <v>1</v>
      </c>
      <c r="F189" s="184" t="s">
        <v>372</v>
      </c>
      <c r="H189" s="185">
        <v>230.5</v>
      </c>
      <c r="L189" s="182"/>
      <c r="M189" s="186"/>
      <c r="N189" s="187"/>
      <c r="O189" s="187"/>
      <c r="P189" s="187"/>
      <c r="Q189" s="187"/>
      <c r="R189" s="187"/>
      <c r="S189" s="187"/>
      <c r="T189" s="188"/>
      <c r="AT189" s="183" t="s">
        <v>143</v>
      </c>
      <c r="AU189" s="183" t="s">
        <v>85</v>
      </c>
      <c r="AV189" s="16" t="s">
        <v>146</v>
      </c>
      <c r="AW189" s="16" t="s">
        <v>29</v>
      </c>
      <c r="AX189" s="16" t="s">
        <v>75</v>
      </c>
      <c r="AY189" s="183" t="s">
        <v>133</v>
      </c>
    </row>
    <row r="190" spans="1:65" s="14" customFormat="1">
      <c r="B190" s="162"/>
      <c r="D190" s="149" t="s">
        <v>143</v>
      </c>
      <c r="E190" s="163" t="s">
        <v>1</v>
      </c>
      <c r="F190" s="164" t="s">
        <v>150</v>
      </c>
      <c r="H190" s="165">
        <v>312.61</v>
      </c>
      <c r="L190" s="162"/>
      <c r="M190" s="166"/>
      <c r="N190" s="167"/>
      <c r="O190" s="167"/>
      <c r="P190" s="167"/>
      <c r="Q190" s="167"/>
      <c r="R190" s="167"/>
      <c r="S190" s="167"/>
      <c r="T190" s="168"/>
      <c r="AT190" s="163" t="s">
        <v>143</v>
      </c>
      <c r="AU190" s="163" t="s">
        <v>85</v>
      </c>
      <c r="AV190" s="14" t="s">
        <v>138</v>
      </c>
      <c r="AW190" s="14" t="s">
        <v>29</v>
      </c>
      <c r="AX190" s="14" t="s">
        <v>83</v>
      </c>
      <c r="AY190" s="163" t="s">
        <v>133</v>
      </c>
    </row>
    <row r="191" spans="1:65" s="2" customFormat="1" ht="21.75" customHeight="1">
      <c r="A191" s="30"/>
      <c r="B191" s="135"/>
      <c r="C191" s="136" t="s">
        <v>274</v>
      </c>
      <c r="D191" s="136" t="s">
        <v>134</v>
      </c>
      <c r="E191" s="137" t="s">
        <v>375</v>
      </c>
      <c r="F191" s="138" t="s">
        <v>376</v>
      </c>
      <c r="G191" s="139" t="s">
        <v>180</v>
      </c>
      <c r="H191" s="140">
        <v>115.25</v>
      </c>
      <c r="I191" s="202"/>
      <c r="J191" s="141">
        <f>ROUND(I191*H191,2)</f>
        <v>0</v>
      </c>
      <c r="K191" s="138" t="s">
        <v>1</v>
      </c>
      <c r="L191" s="31"/>
      <c r="M191" s="142" t="s">
        <v>1</v>
      </c>
      <c r="N191" s="143" t="s">
        <v>40</v>
      </c>
      <c r="O191" s="144">
        <v>0.51</v>
      </c>
      <c r="P191" s="144">
        <f>O191*H191</f>
        <v>58.777500000000003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6" t="s">
        <v>138</v>
      </c>
      <c r="AT191" s="146" t="s">
        <v>134</v>
      </c>
      <c r="AU191" s="146" t="s">
        <v>85</v>
      </c>
      <c r="AY191" s="18" t="s">
        <v>133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83</v>
      </c>
      <c r="BK191" s="147">
        <f>ROUND(I191*H191,2)</f>
        <v>0</v>
      </c>
      <c r="BL191" s="18" t="s">
        <v>138</v>
      </c>
      <c r="BM191" s="146" t="s">
        <v>536</v>
      </c>
    </row>
    <row r="192" spans="1:65" s="12" customFormat="1">
      <c r="B192" s="148"/>
      <c r="D192" s="149" t="s">
        <v>143</v>
      </c>
      <c r="E192" s="150" t="s">
        <v>1</v>
      </c>
      <c r="F192" s="151" t="s">
        <v>378</v>
      </c>
      <c r="H192" s="150" t="s">
        <v>1</v>
      </c>
      <c r="L192" s="148"/>
      <c r="M192" s="152"/>
      <c r="N192" s="153"/>
      <c r="O192" s="153"/>
      <c r="P192" s="153"/>
      <c r="Q192" s="153"/>
      <c r="R192" s="153"/>
      <c r="S192" s="153"/>
      <c r="T192" s="154"/>
      <c r="AT192" s="150" t="s">
        <v>143</v>
      </c>
      <c r="AU192" s="150" t="s">
        <v>85</v>
      </c>
      <c r="AV192" s="12" t="s">
        <v>83</v>
      </c>
      <c r="AW192" s="12" t="s">
        <v>29</v>
      </c>
      <c r="AX192" s="12" t="s">
        <v>75</v>
      </c>
      <c r="AY192" s="150" t="s">
        <v>133</v>
      </c>
    </row>
    <row r="193" spans="1:65" s="12" customFormat="1">
      <c r="B193" s="148"/>
      <c r="D193" s="149" t="s">
        <v>143</v>
      </c>
      <c r="E193" s="150" t="s">
        <v>1</v>
      </c>
      <c r="F193" s="151" t="s">
        <v>379</v>
      </c>
      <c r="H193" s="150" t="s">
        <v>1</v>
      </c>
      <c r="L193" s="148"/>
      <c r="M193" s="152"/>
      <c r="N193" s="153"/>
      <c r="O193" s="153"/>
      <c r="P193" s="153"/>
      <c r="Q193" s="153"/>
      <c r="R193" s="153"/>
      <c r="S193" s="153"/>
      <c r="T193" s="154"/>
      <c r="AT193" s="150" t="s">
        <v>143</v>
      </c>
      <c r="AU193" s="150" t="s">
        <v>85</v>
      </c>
      <c r="AV193" s="12" t="s">
        <v>83</v>
      </c>
      <c r="AW193" s="12" t="s">
        <v>29</v>
      </c>
      <c r="AX193" s="12" t="s">
        <v>75</v>
      </c>
      <c r="AY193" s="150" t="s">
        <v>133</v>
      </c>
    </row>
    <row r="194" spans="1:65" s="13" customFormat="1">
      <c r="B194" s="155"/>
      <c r="D194" s="149" t="s">
        <v>143</v>
      </c>
      <c r="E194" s="156" t="s">
        <v>1</v>
      </c>
      <c r="F194" s="157" t="s">
        <v>537</v>
      </c>
      <c r="H194" s="158">
        <v>115.25</v>
      </c>
      <c r="L194" s="155"/>
      <c r="M194" s="159"/>
      <c r="N194" s="160"/>
      <c r="O194" s="160"/>
      <c r="P194" s="160"/>
      <c r="Q194" s="160"/>
      <c r="R194" s="160"/>
      <c r="S194" s="160"/>
      <c r="T194" s="161"/>
      <c r="AT194" s="156" t="s">
        <v>143</v>
      </c>
      <c r="AU194" s="156" t="s">
        <v>85</v>
      </c>
      <c r="AV194" s="13" t="s">
        <v>85</v>
      </c>
      <c r="AW194" s="13" t="s">
        <v>29</v>
      </c>
      <c r="AX194" s="13" t="s">
        <v>83</v>
      </c>
      <c r="AY194" s="156" t="s">
        <v>133</v>
      </c>
    </row>
    <row r="195" spans="1:65" s="2" customFormat="1" ht="21.75" customHeight="1">
      <c r="A195" s="30"/>
      <c r="B195" s="135"/>
      <c r="C195" s="136" t="s">
        <v>284</v>
      </c>
      <c r="D195" s="136" t="s">
        <v>134</v>
      </c>
      <c r="E195" s="137" t="s">
        <v>381</v>
      </c>
      <c r="F195" s="138" t="s">
        <v>382</v>
      </c>
      <c r="G195" s="139" t="s">
        <v>180</v>
      </c>
      <c r="H195" s="140">
        <v>230.5</v>
      </c>
      <c r="I195" s="202"/>
      <c r="J195" s="141">
        <f>ROUND(I195*H195,2)</f>
        <v>0</v>
      </c>
      <c r="K195" s="138" t="s">
        <v>383</v>
      </c>
      <c r="L195" s="31"/>
      <c r="M195" s="142" t="s">
        <v>1</v>
      </c>
      <c r="N195" s="143" t="s">
        <v>40</v>
      </c>
      <c r="O195" s="144">
        <v>0.82199999999999995</v>
      </c>
      <c r="P195" s="144">
        <f>O195*H195</f>
        <v>189.47099999999998</v>
      </c>
      <c r="Q195" s="144">
        <v>0</v>
      </c>
      <c r="R195" s="144">
        <f>Q195*H195</f>
        <v>0</v>
      </c>
      <c r="S195" s="144">
        <v>1.06E-2</v>
      </c>
      <c r="T195" s="145">
        <f>S195*H195</f>
        <v>2.4432999999999998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138</v>
      </c>
      <c r="AT195" s="146" t="s">
        <v>134</v>
      </c>
      <c r="AU195" s="146" t="s">
        <v>85</v>
      </c>
      <c r="AY195" s="18" t="s">
        <v>133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83</v>
      </c>
      <c r="BK195" s="147">
        <f>ROUND(I195*H195,2)</f>
        <v>0</v>
      </c>
      <c r="BL195" s="18" t="s">
        <v>138</v>
      </c>
      <c r="BM195" s="146" t="s">
        <v>538</v>
      </c>
    </row>
    <row r="196" spans="1:65" s="12" customFormat="1">
      <c r="B196" s="148"/>
      <c r="D196" s="149" t="s">
        <v>143</v>
      </c>
      <c r="E196" s="150" t="s">
        <v>1</v>
      </c>
      <c r="F196" s="151" t="s">
        <v>385</v>
      </c>
      <c r="H196" s="150" t="s">
        <v>1</v>
      </c>
      <c r="L196" s="148"/>
      <c r="M196" s="152"/>
      <c r="N196" s="153"/>
      <c r="O196" s="153"/>
      <c r="P196" s="153"/>
      <c r="Q196" s="153"/>
      <c r="R196" s="153"/>
      <c r="S196" s="153"/>
      <c r="T196" s="154"/>
      <c r="AT196" s="150" t="s">
        <v>143</v>
      </c>
      <c r="AU196" s="150" t="s">
        <v>85</v>
      </c>
      <c r="AV196" s="12" t="s">
        <v>83</v>
      </c>
      <c r="AW196" s="12" t="s">
        <v>29</v>
      </c>
      <c r="AX196" s="12" t="s">
        <v>75</v>
      </c>
      <c r="AY196" s="150" t="s">
        <v>133</v>
      </c>
    </row>
    <row r="197" spans="1:65" s="13" customFormat="1">
      <c r="B197" s="155"/>
      <c r="D197" s="149" t="s">
        <v>143</v>
      </c>
      <c r="E197" s="156" t="s">
        <v>1</v>
      </c>
      <c r="F197" s="157" t="s">
        <v>535</v>
      </c>
      <c r="H197" s="158">
        <v>230.5</v>
      </c>
      <c r="L197" s="155"/>
      <c r="M197" s="159"/>
      <c r="N197" s="160"/>
      <c r="O197" s="160"/>
      <c r="P197" s="160"/>
      <c r="Q197" s="160"/>
      <c r="R197" s="160"/>
      <c r="S197" s="160"/>
      <c r="T197" s="161"/>
      <c r="AT197" s="156" t="s">
        <v>143</v>
      </c>
      <c r="AU197" s="156" t="s">
        <v>85</v>
      </c>
      <c r="AV197" s="13" t="s">
        <v>85</v>
      </c>
      <c r="AW197" s="13" t="s">
        <v>29</v>
      </c>
      <c r="AX197" s="13" t="s">
        <v>83</v>
      </c>
      <c r="AY197" s="156" t="s">
        <v>133</v>
      </c>
    </row>
    <row r="198" spans="1:65" s="2" customFormat="1" ht="21.75" customHeight="1">
      <c r="A198" s="30"/>
      <c r="B198" s="135"/>
      <c r="C198" s="136" t="s">
        <v>292</v>
      </c>
      <c r="D198" s="136" t="s">
        <v>134</v>
      </c>
      <c r="E198" s="137" t="s">
        <v>386</v>
      </c>
      <c r="F198" s="138" t="s">
        <v>387</v>
      </c>
      <c r="G198" s="139" t="s">
        <v>180</v>
      </c>
      <c r="H198" s="140">
        <v>230.5</v>
      </c>
      <c r="I198" s="202"/>
      <c r="J198" s="141">
        <f>ROUND(I198*H198,2)</f>
        <v>0</v>
      </c>
      <c r="K198" s="138" t="s">
        <v>383</v>
      </c>
      <c r="L198" s="31"/>
      <c r="M198" s="142" t="s">
        <v>1</v>
      </c>
      <c r="N198" s="143" t="s">
        <v>40</v>
      </c>
      <c r="O198" s="144">
        <v>0.61399999999999999</v>
      </c>
      <c r="P198" s="144">
        <f>O198*H198</f>
        <v>141.52699999999999</v>
      </c>
      <c r="Q198" s="144">
        <v>1.162E-2</v>
      </c>
      <c r="R198" s="144">
        <f>Q198*H198</f>
        <v>2.67841</v>
      </c>
      <c r="S198" s="144">
        <v>0</v>
      </c>
      <c r="T198" s="14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6" t="s">
        <v>138</v>
      </c>
      <c r="AT198" s="146" t="s">
        <v>134</v>
      </c>
      <c r="AU198" s="146" t="s">
        <v>85</v>
      </c>
      <c r="AY198" s="18" t="s">
        <v>133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83</v>
      </c>
      <c r="BK198" s="147">
        <f>ROUND(I198*H198,2)</f>
        <v>0</v>
      </c>
      <c r="BL198" s="18" t="s">
        <v>138</v>
      </c>
      <c r="BM198" s="146" t="s">
        <v>539</v>
      </c>
    </row>
    <row r="199" spans="1:65" s="12" customFormat="1">
      <c r="B199" s="148"/>
      <c r="D199" s="149" t="s">
        <v>143</v>
      </c>
      <c r="E199" s="150" t="s">
        <v>1</v>
      </c>
      <c r="F199" s="151" t="s">
        <v>385</v>
      </c>
      <c r="H199" s="150" t="s">
        <v>1</v>
      </c>
      <c r="L199" s="148"/>
      <c r="M199" s="152"/>
      <c r="N199" s="153"/>
      <c r="O199" s="153"/>
      <c r="P199" s="153"/>
      <c r="Q199" s="153"/>
      <c r="R199" s="153"/>
      <c r="S199" s="153"/>
      <c r="T199" s="154"/>
      <c r="AT199" s="150" t="s">
        <v>143</v>
      </c>
      <c r="AU199" s="150" t="s">
        <v>85</v>
      </c>
      <c r="AV199" s="12" t="s">
        <v>83</v>
      </c>
      <c r="AW199" s="12" t="s">
        <v>29</v>
      </c>
      <c r="AX199" s="12" t="s">
        <v>75</v>
      </c>
      <c r="AY199" s="150" t="s">
        <v>133</v>
      </c>
    </row>
    <row r="200" spans="1:65" s="13" customFormat="1">
      <c r="B200" s="155"/>
      <c r="D200" s="149" t="s">
        <v>143</v>
      </c>
      <c r="E200" s="156" t="s">
        <v>1</v>
      </c>
      <c r="F200" s="157" t="s">
        <v>535</v>
      </c>
      <c r="H200" s="158">
        <v>230.5</v>
      </c>
      <c r="L200" s="155"/>
      <c r="M200" s="159"/>
      <c r="N200" s="160"/>
      <c r="O200" s="160"/>
      <c r="P200" s="160"/>
      <c r="Q200" s="160"/>
      <c r="R200" s="160"/>
      <c r="S200" s="160"/>
      <c r="T200" s="161"/>
      <c r="AT200" s="156" t="s">
        <v>143</v>
      </c>
      <c r="AU200" s="156" t="s">
        <v>85</v>
      </c>
      <c r="AV200" s="13" t="s">
        <v>85</v>
      </c>
      <c r="AW200" s="13" t="s">
        <v>29</v>
      </c>
      <c r="AX200" s="13" t="s">
        <v>83</v>
      </c>
      <c r="AY200" s="156" t="s">
        <v>133</v>
      </c>
    </row>
    <row r="201" spans="1:65" s="11" customFormat="1" ht="22.9" customHeight="1">
      <c r="B201" s="125"/>
      <c r="D201" s="126" t="s">
        <v>74</v>
      </c>
      <c r="E201" s="176" t="s">
        <v>263</v>
      </c>
      <c r="F201" s="176" t="s">
        <v>264</v>
      </c>
      <c r="J201" s="177">
        <f>BK201</f>
        <v>0</v>
      </c>
      <c r="L201" s="125"/>
      <c r="M201" s="129"/>
      <c r="N201" s="130"/>
      <c r="O201" s="130"/>
      <c r="P201" s="131">
        <f>SUM(P202:P209)</f>
        <v>12.469439999999999</v>
      </c>
      <c r="Q201" s="130"/>
      <c r="R201" s="131">
        <f>SUM(R202:R209)</f>
        <v>0</v>
      </c>
      <c r="S201" s="130"/>
      <c r="T201" s="132">
        <f>SUM(T202:T209)</f>
        <v>0</v>
      </c>
      <c r="AR201" s="126" t="s">
        <v>83</v>
      </c>
      <c r="AT201" s="133" t="s">
        <v>74</v>
      </c>
      <c r="AU201" s="133" t="s">
        <v>83</v>
      </c>
      <c r="AY201" s="126" t="s">
        <v>133</v>
      </c>
      <c r="BK201" s="134">
        <f>SUM(BK202:BK209)</f>
        <v>0</v>
      </c>
    </row>
    <row r="202" spans="1:65" s="2" customFormat="1" ht="21.75" customHeight="1">
      <c r="A202" s="30"/>
      <c r="B202" s="135"/>
      <c r="C202" s="136" t="s">
        <v>297</v>
      </c>
      <c r="D202" s="136" t="s">
        <v>134</v>
      </c>
      <c r="E202" s="137" t="s">
        <v>265</v>
      </c>
      <c r="F202" s="138" t="s">
        <v>266</v>
      </c>
      <c r="G202" s="139" t="s">
        <v>267</v>
      </c>
      <c r="H202" s="140">
        <v>3.3519999999999999</v>
      </c>
      <c r="I202" s="202"/>
      <c r="J202" s="141">
        <f>ROUND(I202*H202,2)</f>
        <v>0</v>
      </c>
      <c r="K202" s="138" t="s">
        <v>181</v>
      </c>
      <c r="L202" s="31"/>
      <c r="M202" s="142" t="s">
        <v>1</v>
      </c>
      <c r="N202" s="143" t="s">
        <v>40</v>
      </c>
      <c r="O202" s="144">
        <v>2.42</v>
      </c>
      <c r="P202" s="144">
        <f>O202*H202</f>
        <v>8.1118399999999991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6" t="s">
        <v>138</v>
      </c>
      <c r="AT202" s="146" t="s">
        <v>134</v>
      </c>
      <c r="AU202" s="146" t="s">
        <v>85</v>
      </c>
      <c r="AY202" s="18" t="s">
        <v>133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83</v>
      </c>
      <c r="BK202" s="147">
        <f>ROUND(I202*H202,2)</f>
        <v>0</v>
      </c>
      <c r="BL202" s="18" t="s">
        <v>138</v>
      </c>
      <c r="BM202" s="146" t="s">
        <v>540</v>
      </c>
    </row>
    <row r="203" spans="1:65" s="2" customFormat="1" ht="21.75" customHeight="1">
      <c r="A203" s="30"/>
      <c r="B203" s="135"/>
      <c r="C203" s="136" t="s">
        <v>7</v>
      </c>
      <c r="D203" s="136" t="s">
        <v>134</v>
      </c>
      <c r="E203" s="137" t="s">
        <v>270</v>
      </c>
      <c r="F203" s="138" t="s">
        <v>271</v>
      </c>
      <c r="G203" s="139" t="s">
        <v>267</v>
      </c>
      <c r="H203" s="140">
        <v>16.760000000000002</v>
      </c>
      <c r="I203" s="202"/>
      <c r="J203" s="141">
        <f>ROUND(I203*H203,2)</f>
        <v>0</v>
      </c>
      <c r="K203" s="138" t="s">
        <v>181</v>
      </c>
      <c r="L203" s="31"/>
      <c r="M203" s="142" t="s">
        <v>1</v>
      </c>
      <c r="N203" s="143" t="s">
        <v>40</v>
      </c>
      <c r="O203" s="144">
        <v>0.26</v>
      </c>
      <c r="P203" s="144">
        <f>O203*H203</f>
        <v>4.3576000000000006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46" t="s">
        <v>138</v>
      </c>
      <c r="AT203" s="146" t="s">
        <v>134</v>
      </c>
      <c r="AU203" s="146" t="s">
        <v>85</v>
      </c>
      <c r="AY203" s="18" t="s">
        <v>133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83</v>
      </c>
      <c r="BK203" s="147">
        <f>ROUND(I203*H203,2)</f>
        <v>0</v>
      </c>
      <c r="BL203" s="18" t="s">
        <v>138</v>
      </c>
      <c r="BM203" s="146" t="s">
        <v>541</v>
      </c>
    </row>
    <row r="204" spans="1:65" s="13" customFormat="1">
      <c r="B204" s="155"/>
      <c r="D204" s="149" t="s">
        <v>143</v>
      </c>
      <c r="F204" s="157" t="s">
        <v>542</v>
      </c>
      <c r="H204" s="158">
        <v>16.760000000000002</v>
      </c>
      <c r="L204" s="155"/>
      <c r="M204" s="159"/>
      <c r="N204" s="160"/>
      <c r="O204" s="160"/>
      <c r="P204" s="160"/>
      <c r="Q204" s="160"/>
      <c r="R204" s="160"/>
      <c r="S204" s="160"/>
      <c r="T204" s="161"/>
      <c r="AT204" s="156" t="s">
        <v>143</v>
      </c>
      <c r="AU204" s="156" t="s">
        <v>85</v>
      </c>
      <c r="AV204" s="13" t="s">
        <v>85</v>
      </c>
      <c r="AW204" s="13" t="s">
        <v>3</v>
      </c>
      <c r="AX204" s="13" t="s">
        <v>83</v>
      </c>
      <c r="AY204" s="156" t="s">
        <v>133</v>
      </c>
    </row>
    <row r="205" spans="1:65" s="2" customFormat="1" ht="21.75" customHeight="1">
      <c r="A205" s="30"/>
      <c r="B205" s="135"/>
      <c r="C205" s="136" t="s">
        <v>309</v>
      </c>
      <c r="D205" s="136" t="s">
        <v>134</v>
      </c>
      <c r="E205" s="137" t="s">
        <v>275</v>
      </c>
      <c r="F205" s="138" t="s">
        <v>276</v>
      </c>
      <c r="G205" s="139" t="s">
        <v>267</v>
      </c>
      <c r="H205" s="140">
        <v>3.35</v>
      </c>
      <c r="I205" s="202"/>
      <c r="J205" s="141">
        <f>ROUND(I205*H205,2)</f>
        <v>0</v>
      </c>
      <c r="K205" s="138" t="s">
        <v>1</v>
      </c>
      <c r="L205" s="31"/>
      <c r="M205" s="142" t="s">
        <v>1</v>
      </c>
      <c r="N205" s="143" t="s">
        <v>40</v>
      </c>
      <c r="O205" s="144">
        <v>0</v>
      </c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5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46" t="s">
        <v>138</v>
      </c>
      <c r="AT205" s="146" t="s">
        <v>134</v>
      </c>
      <c r="AU205" s="146" t="s">
        <v>85</v>
      </c>
      <c r="AY205" s="18" t="s">
        <v>133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8" t="s">
        <v>83</v>
      </c>
      <c r="BK205" s="147">
        <f>ROUND(I205*H205,2)</f>
        <v>0</v>
      </c>
      <c r="BL205" s="18" t="s">
        <v>138</v>
      </c>
      <c r="BM205" s="146" t="s">
        <v>543</v>
      </c>
    </row>
    <row r="206" spans="1:65" s="12" customFormat="1">
      <c r="B206" s="148"/>
      <c r="D206" s="149" t="s">
        <v>143</v>
      </c>
      <c r="E206" s="150" t="s">
        <v>1</v>
      </c>
      <c r="F206" s="151" t="s">
        <v>278</v>
      </c>
      <c r="H206" s="150" t="s">
        <v>1</v>
      </c>
      <c r="L206" s="148"/>
      <c r="M206" s="152"/>
      <c r="N206" s="153"/>
      <c r="O206" s="153"/>
      <c r="P206" s="153"/>
      <c r="Q206" s="153"/>
      <c r="R206" s="153"/>
      <c r="S206" s="153"/>
      <c r="T206" s="154"/>
      <c r="AT206" s="150" t="s">
        <v>143</v>
      </c>
      <c r="AU206" s="150" t="s">
        <v>85</v>
      </c>
      <c r="AV206" s="12" t="s">
        <v>83</v>
      </c>
      <c r="AW206" s="12" t="s">
        <v>29</v>
      </c>
      <c r="AX206" s="12" t="s">
        <v>75</v>
      </c>
      <c r="AY206" s="150" t="s">
        <v>133</v>
      </c>
    </row>
    <row r="207" spans="1:65" s="12" customFormat="1">
      <c r="B207" s="148"/>
      <c r="D207" s="149" t="s">
        <v>143</v>
      </c>
      <c r="E207" s="150" t="s">
        <v>1</v>
      </c>
      <c r="F207" s="151" t="s">
        <v>279</v>
      </c>
      <c r="H207" s="150" t="s">
        <v>1</v>
      </c>
      <c r="L207" s="148"/>
      <c r="M207" s="152"/>
      <c r="N207" s="153"/>
      <c r="O207" s="153"/>
      <c r="P207" s="153"/>
      <c r="Q207" s="153"/>
      <c r="R207" s="153"/>
      <c r="S207" s="153"/>
      <c r="T207" s="154"/>
      <c r="AT207" s="150" t="s">
        <v>143</v>
      </c>
      <c r="AU207" s="150" t="s">
        <v>85</v>
      </c>
      <c r="AV207" s="12" t="s">
        <v>83</v>
      </c>
      <c r="AW207" s="12" t="s">
        <v>29</v>
      </c>
      <c r="AX207" s="12" t="s">
        <v>75</v>
      </c>
      <c r="AY207" s="150" t="s">
        <v>133</v>
      </c>
    </row>
    <row r="208" spans="1:65" s="12" customFormat="1" ht="22.5">
      <c r="B208" s="148"/>
      <c r="D208" s="149" t="s">
        <v>143</v>
      </c>
      <c r="E208" s="150" t="s">
        <v>1</v>
      </c>
      <c r="F208" s="151" t="s">
        <v>280</v>
      </c>
      <c r="H208" s="150" t="s">
        <v>1</v>
      </c>
      <c r="L208" s="148"/>
      <c r="M208" s="152"/>
      <c r="N208" s="153"/>
      <c r="O208" s="153"/>
      <c r="P208" s="153"/>
      <c r="Q208" s="153"/>
      <c r="R208" s="153"/>
      <c r="S208" s="153"/>
      <c r="T208" s="154"/>
      <c r="AT208" s="150" t="s">
        <v>143</v>
      </c>
      <c r="AU208" s="150" t="s">
        <v>85</v>
      </c>
      <c r="AV208" s="12" t="s">
        <v>83</v>
      </c>
      <c r="AW208" s="12" t="s">
        <v>29</v>
      </c>
      <c r="AX208" s="12" t="s">
        <v>75</v>
      </c>
      <c r="AY208" s="150" t="s">
        <v>133</v>
      </c>
    </row>
    <row r="209" spans="1:65" s="13" customFormat="1">
      <c r="B209" s="155"/>
      <c r="D209" s="149" t="s">
        <v>143</v>
      </c>
      <c r="E209" s="156" t="s">
        <v>1</v>
      </c>
      <c r="F209" s="157" t="s">
        <v>544</v>
      </c>
      <c r="H209" s="158">
        <v>3.35</v>
      </c>
      <c r="L209" s="155"/>
      <c r="M209" s="159"/>
      <c r="N209" s="160"/>
      <c r="O209" s="160"/>
      <c r="P209" s="160"/>
      <c r="Q209" s="160"/>
      <c r="R209" s="160"/>
      <c r="S209" s="160"/>
      <c r="T209" s="161"/>
      <c r="AT209" s="156" t="s">
        <v>143</v>
      </c>
      <c r="AU209" s="156" t="s">
        <v>85</v>
      </c>
      <c r="AV209" s="13" t="s">
        <v>85</v>
      </c>
      <c r="AW209" s="13" t="s">
        <v>29</v>
      </c>
      <c r="AX209" s="13" t="s">
        <v>83</v>
      </c>
      <c r="AY209" s="156" t="s">
        <v>133</v>
      </c>
    </row>
    <row r="210" spans="1:65" s="11" customFormat="1" ht="22.9" customHeight="1">
      <c r="B210" s="125"/>
      <c r="D210" s="126" t="s">
        <v>74</v>
      </c>
      <c r="E210" s="176" t="s">
        <v>282</v>
      </c>
      <c r="F210" s="176" t="s">
        <v>283</v>
      </c>
      <c r="J210" s="177">
        <f>BK210</f>
        <v>0</v>
      </c>
      <c r="L210" s="125"/>
      <c r="M210" s="129"/>
      <c r="N210" s="130"/>
      <c r="O210" s="130"/>
      <c r="P210" s="131">
        <f>P211</f>
        <v>0</v>
      </c>
      <c r="Q210" s="130"/>
      <c r="R210" s="131">
        <f>R211</f>
        <v>0</v>
      </c>
      <c r="S210" s="130"/>
      <c r="T210" s="132">
        <f>T211</f>
        <v>0</v>
      </c>
      <c r="AR210" s="126" t="s">
        <v>83</v>
      </c>
      <c r="AT210" s="133" t="s">
        <v>74</v>
      </c>
      <c r="AU210" s="133" t="s">
        <v>83</v>
      </c>
      <c r="AY210" s="126" t="s">
        <v>133</v>
      </c>
      <c r="BK210" s="134">
        <f>BK211</f>
        <v>0</v>
      </c>
    </row>
    <row r="211" spans="1:65" s="2" customFormat="1" ht="16.5" customHeight="1">
      <c r="A211" s="30"/>
      <c r="B211" s="135"/>
      <c r="C211" s="136" t="s">
        <v>315</v>
      </c>
      <c r="D211" s="136" t="s">
        <v>134</v>
      </c>
      <c r="E211" s="137" t="s">
        <v>285</v>
      </c>
      <c r="F211" s="138" t="s">
        <v>286</v>
      </c>
      <c r="G211" s="139" t="s">
        <v>267</v>
      </c>
      <c r="H211" s="140">
        <v>6.968</v>
      </c>
      <c r="I211" s="202"/>
      <c r="J211" s="141">
        <f>ROUND(I211*H211,2)</f>
        <v>0</v>
      </c>
      <c r="K211" s="138" t="s">
        <v>1</v>
      </c>
      <c r="L211" s="31"/>
      <c r="M211" s="142" t="s">
        <v>1</v>
      </c>
      <c r="N211" s="143" t="s">
        <v>40</v>
      </c>
      <c r="O211" s="144">
        <v>0</v>
      </c>
      <c r="P211" s="144">
        <f>O211*H211</f>
        <v>0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46" t="s">
        <v>138</v>
      </c>
      <c r="AT211" s="146" t="s">
        <v>134</v>
      </c>
      <c r="AU211" s="146" t="s">
        <v>85</v>
      </c>
      <c r="AY211" s="18" t="s">
        <v>133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8" t="s">
        <v>83</v>
      </c>
      <c r="BK211" s="147">
        <f>ROUND(I211*H211,2)</f>
        <v>0</v>
      </c>
      <c r="BL211" s="18" t="s">
        <v>138</v>
      </c>
      <c r="BM211" s="146" t="s">
        <v>545</v>
      </c>
    </row>
    <row r="212" spans="1:65" s="11" customFormat="1" ht="25.9" customHeight="1">
      <c r="B212" s="125"/>
      <c r="D212" s="126" t="s">
        <v>74</v>
      </c>
      <c r="E212" s="127" t="s">
        <v>288</v>
      </c>
      <c r="F212" s="127" t="s">
        <v>289</v>
      </c>
      <c r="J212" s="128">
        <f>BK212</f>
        <v>0</v>
      </c>
      <c r="L212" s="125"/>
      <c r="M212" s="129"/>
      <c r="N212" s="130"/>
      <c r="O212" s="130"/>
      <c r="P212" s="131">
        <f>P213+P223+P235+P238+P254</f>
        <v>29.782196000000003</v>
      </c>
      <c r="Q212" s="130"/>
      <c r="R212" s="131">
        <f>R213+R223+R235+R238+R254</f>
        <v>0.13845060000000001</v>
      </c>
      <c r="S212" s="130"/>
      <c r="T212" s="132">
        <f>T213+T223+T235+T238+T254</f>
        <v>4.09044E-2</v>
      </c>
      <c r="AR212" s="126" t="s">
        <v>85</v>
      </c>
      <c r="AT212" s="133" t="s">
        <v>74</v>
      </c>
      <c r="AU212" s="133" t="s">
        <v>75</v>
      </c>
      <c r="AY212" s="126" t="s">
        <v>133</v>
      </c>
      <c r="BK212" s="134">
        <f>BK213+BK223+BK235+BK238+BK254</f>
        <v>0</v>
      </c>
    </row>
    <row r="213" spans="1:65" s="11" customFormat="1" ht="22.9" customHeight="1">
      <c r="B213" s="125"/>
      <c r="D213" s="126" t="s">
        <v>74</v>
      </c>
      <c r="E213" s="176" t="s">
        <v>290</v>
      </c>
      <c r="F213" s="176" t="s">
        <v>291</v>
      </c>
      <c r="J213" s="177">
        <f>BK213</f>
        <v>0</v>
      </c>
      <c r="L213" s="125"/>
      <c r="M213" s="129"/>
      <c r="N213" s="130"/>
      <c r="O213" s="130"/>
      <c r="P213" s="131">
        <f>SUM(P214:P222)</f>
        <v>10.449260000000002</v>
      </c>
      <c r="Q213" s="130"/>
      <c r="R213" s="131">
        <f>SUM(R214:R222)</f>
        <v>3.2680399999999998E-2</v>
      </c>
      <c r="S213" s="130"/>
      <c r="T213" s="132">
        <f>SUM(T214:T222)</f>
        <v>2.35134E-2</v>
      </c>
      <c r="AR213" s="126" t="s">
        <v>85</v>
      </c>
      <c r="AT213" s="133" t="s">
        <v>74</v>
      </c>
      <c r="AU213" s="133" t="s">
        <v>83</v>
      </c>
      <c r="AY213" s="126" t="s">
        <v>133</v>
      </c>
      <c r="BK213" s="134">
        <f>SUM(BK214:BK222)</f>
        <v>0</v>
      </c>
    </row>
    <row r="214" spans="1:65" s="2" customFormat="1" ht="21.75" customHeight="1">
      <c r="A214" s="30"/>
      <c r="B214" s="135"/>
      <c r="C214" s="136" t="s">
        <v>319</v>
      </c>
      <c r="D214" s="136" t="s">
        <v>134</v>
      </c>
      <c r="E214" s="137" t="s">
        <v>293</v>
      </c>
      <c r="F214" s="138" t="s">
        <v>294</v>
      </c>
      <c r="G214" s="139" t="s">
        <v>295</v>
      </c>
      <c r="H214" s="140">
        <v>3.2</v>
      </c>
      <c r="I214" s="202"/>
      <c r="J214" s="141">
        <f>ROUND(I214*H214,2)</f>
        <v>0</v>
      </c>
      <c r="K214" s="138" t="s">
        <v>181</v>
      </c>
      <c r="L214" s="31"/>
      <c r="M214" s="142" t="s">
        <v>1</v>
      </c>
      <c r="N214" s="143" t="s">
        <v>40</v>
      </c>
      <c r="O214" s="144">
        <v>0.43</v>
      </c>
      <c r="P214" s="144">
        <f>O214*H214</f>
        <v>1.3760000000000001</v>
      </c>
      <c r="Q214" s="144">
        <v>0</v>
      </c>
      <c r="R214" s="144">
        <f>Q214*H214</f>
        <v>0</v>
      </c>
      <c r="S214" s="144">
        <v>1.91E-3</v>
      </c>
      <c r="T214" s="145">
        <f>S214*H214</f>
        <v>6.1120000000000002E-3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6" t="s">
        <v>269</v>
      </c>
      <c r="AT214" s="146" t="s">
        <v>134</v>
      </c>
      <c r="AU214" s="146" t="s">
        <v>85</v>
      </c>
      <c r="AY214" s="18" t="s">
        <v>133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8" t="s">
        <v>83</v>
      </c>
      <c r="BK214" s="147">
        <f>ROUND(I214*H214,2)</f>
        <v>0</v>
      </c>
      <c r="BL214" s="18" t="s">
        <v>269</v>
      </c>
      <c r="BM214" s="146" t="s">
        <v>546</v>
      </c>
    </row>
    <row r="215" spans="1:65" s="2" customFormat="1" ht="16.5" customHeight="1">
      <c r="A215" s="30"/>
      <c r="B215" s="135"/>
      <c r="C215" s="136" t="s">
        <v>323</v>
      </c>
      <c r="D215" s="136" t="s">
        <v>134</v>
      </c>
      <c r="E215" s="137" t="s">
        <v>397</v>
      </c>
      <c r="F215" s="138" t="s">
        <v>398</v>
      </c>
      <c r="G215" s="139" t="s">
        <v>295</v>
      </c>
      <c r="H215" s="140">
        <v>10.42</v>
      </c>
      <c r="I215" s="202"/>
      <c r="J215" s="141">
        <f>ROUND(I215*H215,2)</f>
        <v>0</v>
      </c>
      <c r="K215" s="138" t="s">
        <v>181</v>
      </c>
      <c r="L215" s="31"/>
      <c r="M215" s="142" t="s">
        <v>1</v>
      </c>
      <c r="N215" s="143" t="s">
        <v>40</v>
      </c>
      <c r="O215" s="144">
        <v>0.19500000000000001</v>
      </c>
      <c r="P215" s="144">
        <f>O215*H215</f>
        <v>2.0319000000000003</v>
      </c>
      <c r="Q215" s="144">
        <v>0</v>
      </c>
      <c r="R215" s="144">
        <f>Q215*H215</f>
        <v>0</v>
      </c>
      <c r="S215" s="144">
        <v>1.67E-3</v>
      </c>
      <c r="T215" s="145">
        <f>S215*H215</f>
        <v>1.7401400000000001E-2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6" t="s">
        <v>269</v>
      </c>
      <c r="AT215" s="146" t="s">
        <v>134</v>
      </c>
      <c r="AU215" s="146" t="s">
        <v>85</v>
      </c>
      <c r="AY215" s="18" t="s">
        <v>133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8" t="s">
        <v>83</v>
      </c>
      <c r="BK215" s="147">
        <f>ROUND(I215*H215,2)</f>
        <v>0</v>
      </c>
      <c r="BL215" s="18" t="s">
        <v>269</v>
      </c>
      <c r="BM215" s="146" t="s">
        <v>547</v>
      </c>
    </row>
    <row r="216" spans="1:65" s="2" customFormat="1" ht="21.75" customHeight="1">
      <c r="A216" s="30"/>
      <c r="B216" s="135"/>
      <c r="C216" s="136" t="s">
        <v>396</v>
      </c>
      <c r="D216" s="136" t="s">
        <v>134</v>
      </c>
      <c r="E216" s="137" t="s">
        <v>298</v>
      </c>
      <c r="F216" s="138" t="s">
        <v>299</v>
      </c>
      <c r="G216" s="139" t="s">
        <v>295</v>
      </c>
      <c r="H216" s="140">
        <v>3.2</v>
      </c>
      <c r="I216" s="202"/>
      <c r="J216" s="141">
        <f>ROUND(I216*H216,2)</f>
        <v>0</v>
      </c>
      <c r="K216" s="138" t="s">
        <v>181</v>
      </c>
      <c r="L216" s="31"/>
      <c r="M216" s="142" t="s">
        <v>1</v>
      </c>
      <c r="N216" s="143" t="s">
        <v>40</v>
      </c>
      <c r="O216" s="144">
        <v>1.125</v>
      </c>
      <c r="P216" s="144">
        <f>O216*H216</f>
        <v>3.6</v>
      </c>
      <c r="Q216" s="144">
        <v>6.2399999999999999E-3</v>
      </c>
      <c r="R216" s="144">
        <f>Q216*H216</f>
        <v>1.9968E-2</v>
      </c>
      <c r="S216" s="144">
        <v>0</v>
      </c>
      <c r="T216" s="145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6" t="s">
        <v>269</v>
      </c>
      <c r="AT216" s="146" t="s">
        <v>134</v>
      </c>
      <c r="AU216" s="146" t="s">
        <v>85</v>
      </c>
      <c r="AY216" s="18" t="s">
        <v>133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8" t="s">
        <v>83</v>
      </c>
      <c r="BK216" s="147">
        <f>ROUND(I216*H216,2)</f>
        <v>0</v>
      </c>
      <c r="BL216" s="18" t="s">
        <v>269</v>
      </c>
      <c r="BM216" s="146" t="s">
        <v>548</v>
      </c>
    </row>
    <row r="217" spans="1:65" s="12" customFormat="1">
      <c r="B217" s="148"/>
      <c r="D217" s="149" t="s">
        <v>143</v>
      </c>
      <c r="E217" s="150" t="s">
        <v>1</v>
      </c>
      <c r="F217" s="151" t="s">
        <v>301</v>
      </c>
      <c r="H217" s="150" t="s">
        <v>1</v>
      </c>
      <c r="L217" s="148"/>
      <c r="M217" s="152"/>
      <c r="N217" s="153"/>
      <c r="O217" s="153"/>
      <c r="P217" s="153"/>
      <c r="Q217" s="153"/>
      <c r="R217" s="153"/>
      <c r="S217" s="153"/>
      <c r="T217" s="154"/>
      <c r="AT217" s="150" t="s">
        <v>143</v>
      </c>
      <c r="AU217" s="150" t="s">
        <v>85</v>
      </c>
      <c r="AV217" s="12" t="s">
        <v>83</v>
      </c>
      <c r="AW217" s="12" t="s">
        <v>29</v>
      </c>
      <c r="AX217" s="12" t="s">
        <v>75</v>
      </c>
      <c r="AY217" s="150" t="s">
        <v>133</v>
      </c>
    </row>
    <row r="218" spans="1:65" s="12" customFormat="1">
      <c r="B218" s="148"/>
      <c r="D218" s="149" t="s">
        <v>143</v>
      </c>
      <c r="E218" s="150" t="s">
        <v>1</v>
      </c>
      <c r="F218" s="151" t="s">
        <v>549</v>
      </c>
      <c r="H218" s="150" t="s">
        <v>1</v>
      </c>
      <c r="L218" s="148"/>
      <c r="M218" s="152"/>
      <c r="N218" s="153"/>
      <c r="O218" s="153"/>
      <c r="P218" s="153"/>
      <c r="Q218" s="153"/>
      <c r="R218" s="153"/>
      <c r="S218" s="153"/>
      <c r="T218" s="154"/>
      <c r="AT218" s="150" t="s">
        <v>143</v>
      </c>
      <c r="AU218" s="150" t="s">
        <v>85</v>
      </c>
      <c r="AV218" s="12" t="s">
        <v>83</v>
      </c>
      <c r="AW218" s="12" t="s">
        <v>29</v>
      </c>
      <c r="AX218" s="12" t="s">
        <v>75</v>
      </c>
      <c r="AY218" s="150" t="s">
        <v>133</v>
      </c>
    </row>
    <row r="219" spans="1:65" s="13" customFormat="1">
      <c r="B219" s="155"/>
      <c r="D219" s="149" t="s">
        <v>143</v>
      </c>
      <c r="E219" s="156" t="s">
        <v>1</v>
      </c>
      <c r="F219" s="157" t="s">
        <v>550</v>
      </c>
      <c r="H219" s="158">
        <v>3.2</v>
      </c>
      <c r="L219" s="155"/>
      <c r="M219" s="159"/>
      <c r="N219" s="160"/>
      <c r="O219" s="160"/>
      <c r="P219" s="160"/>
      <c r="Q219" s="160"/>
      <c r="R219" s="160"/>
      <c r="S219" s="160"/>
      <c r="T219" s="161"/>
      <c r="AT219" s="156" t="s">
        <v>143</v>
      </c>
      <c r="AU219" s="156" t="s">
        <v>85</v>
      </c>
      <c r="AV219" s="13" t="s">
        <v>85</v>
      </c>
      <c r="AW219" s="13" t="s">
        <v>29</v>
      </c>
      <c r="AX219" s="13" t="s">
        <v>83</v>
      </c>
      <c r="AY219" s="156" t="s">
        <v>133</v>
      </c>
    </row>
    <row r="220" spans="1:65" s="2" customFormat="1" ht="21.75" customHeight="1">
      <c r="A220" s="30"/>
      <c r="B220" s="135"/>
      <c r="C220" s="136" t="s">
        <v>400</v>
      </c>
      <c r="D220" s="136" t="s">
        <v>134</v>
      </c>
      <c r="E220" s="137" t="s">
        <v>405</v>
      </c>
      <c r="F220" s="138" t="s">
        <v>406</v>
      </c>
      <c r="G220" s="139" t="s">
        <v>295</v>
      </c>
      <c r="H220" s="140">
        <v>10.42</v>
      </c>
      <c r="I220" s="202"/>
      <c r="J220" s="141">
        <f>ROUND(I220*H220,2)</f>
        <v>0</v>
      </c>
      <c r="K220" s="138" t="s">
        <v>181</v>
      </c>
      <c r="L220" s="31"/>
      <c r="M220" s="142" t="s">
        <v>1</v>
      </c>
      <c r="N220" s="143" t="s">
        <v>40</v>
      </c>
      <c r="O220" s="144">
        <v>0.315</v>
      </c>
      <c r="P220" s="144">
        <f>O220*H220</f>
        <v>3.2823000000000002</v>
      </c>
      <c r="Q220" s="144">
        <v>1.2199999999999999E-3</v>
      </c>
      <c r="R220" s="144">
        <f>Q220*H220</f>
        <v>1.2712399999999999E-2</v>
      </c>
      <c r="S220" s="144">
        <v>0</v>
      </c>
      <c r="T220" s="14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6" t="s">
        <v>269</v>
      </c>
      <c r="AT220" s="146" t="s">
        <v>134</v>
      </c>
      <c r="AU220" s="146" t="s">
        <v>85</v>
      </c>
      <c r="AY220" s="18" t="s">
        <v>133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83</v>
      </c>
      <c r="BK220" s="147">
        <f>ROUND(I220*H220,2)</f>
        <v>0</v>
      </c>
      <c r="BL220" s="18" t="s">
        <v>269</v>
      </c>
      <c r="BM220" s="146" t="s">
        <v>551</v>
      </c>
    </row>
    <row r="221" spans="1:65" s="13" customFormat="1">
      <c r="B221" s="155"/>
      <c r="D221" s="149" t="s">
        <v>143</v>
      </c>
      <c r="E221" s="156" t="s">
        <v>1</v>
      </c>
      <c r="F221" s="157" t="s">
        <v>408</v>
      </c>
      <c r="H221" s="158">
        <v>10.42</v>
      </c>
      <c r="L221" s="155"/>
      <c r="M221" s="159"/>
      <c r="N221" s="160"/>
      <c r="O221" s="160"/>
      <c r="P221" s="160"/>
      <c r="Q221" s="160"/>
      <c r="R221" s="160"/>
      <c r="S221" s="160"/>
      <c r="T221" s="161"/>
      <c r="AT221" s="156" t="s">
        <v>143</v>
      </c>
      <c r="AU221" s="156" t="s">
        <v>85</v>
      </c>
      <c r="AV221" s="13" t="s">
        <v>85</v>
      </c>
      <c r="AW221" s="13" t="s">
        <v>29</v>
      </c>
      <c r="AX221" s="13" t="s">
        <v>83</v>
      </c>
      <c r="AY221" s="156" t="s">
        <v>133</v>
      </c>
    </row>
    <row r="222" spans="1:65" s="2" customFormat="1" ht="21.75" customHeight="1">
      <c r="A222" s="30"/>
      <c r="B222" s="135"/>
      <c r="C222" s="136" t="s">
        <v>404</v>
      </c>
      <c r="D222" s="136" t="s">
        <v>134</v>
      </c>
      <c r="E222" s="137" t="s">
        <v>304</v>
      </c>
      <c r="F222" s="138" t="s">
        <v>305</v>
      </c>
      <c r="G222" s="139" t="s">
        <v>267</v>
      </c>
      <c r="H222" s="140">
        <v>3.3000000000000002E-2</v>
      </c>
      <c r="I222" s="202"/>
      <c r="J222" s="141">
        <f>ROUND(I222*H222,2)</f>
        <v>0</v>
      </c>
      <c r="K222" s="138" t="s">
        <v>181</v>
      </c>
      <c r="L222" s="31"/>
      <c r="M222" s="142" t="s">
        <v>1</v>
      </c>
      <c r="N222" s="143" t="s">
        <v>40</v>
      </c>
      <c r="O222" s="144">
        <v>4.82</v>
      </c>
      <c r="P222" s="144">
        <f>O222*H222</f>
        <v>0.15906000000000001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6" t="s">
        <v>269</v>
      </c>
      <c r="AT222" s="146" t="s">
        <v>134</v>
      </c>
      <c r="AU222" s="146" t="s">
        <v>85</v>
      </c>
      <c r="AY222" s="18" t="s">
        <v>133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8" t="s">
        <v>83</v>
      </c>
      <c r="BK222" s="147">
        <f>ROUND(I222*H222,2)</f>
        <v>0</v>
      </c>
      <c r="BL222" s="18" t="s">
        <v>269</v>
      </c>
      <c r="BM222" s="146" t="s">
        <v>552</v>
      </c>
    </row>
    <row r="223" spans="1:65" s="11" customFormat="1" ht="22.9" customHeight="1">
      <c r="B223" s="125"/>
      <c r="D223" s="126" t="s">
        <v>74</v>
      </c>
      <c r="E223" s="176" t="s">
        <v>411</v>
      </c>
      <c r="F223" s="176" t="s">
        <v>412</v>
      </c>
      <c r="J223" s="177">
        <f>BK223</f>
        <v>0</v>
      </c>
      <c r="L223" s="125"/>
      <c r="M223" s="129"/>
      <c r="N223" s="130"/>
      <c r="O223" s="130"/>
      <c r="P223" s="131">
        <f>SUM(P224:P234)</f>
        <v>2.1427360000000002</v>
      </c>
      <c r="Q223" s="130"/>
      <c r="R223" s="131">
        <f>SUM(R224:R234)</f>
        <v>1.61E-2</v>
      </c>
      <c r="S223" s="130"/>
      <c r="T223" s="132">
        <f>SUM(T224:T234)</f>
        <v>0</v>
      </c>
      <c r="AR223" s="126" t="s">
        <v>85</v>
      </c>
      <c r="AT223" s="133" t="s">
        <v>74</v>
      </c>
      <c r="AU223" s="133" t="s">
        <v>83</v>
      </c>
      <c r="AY223" s="126" t="s">
        <v>133</v>
      </c>
      <c r="BK223" s="134">
        <f>SUM(BK224:BK234)</f>
        <v>0</v>
      </c>
    </row>
    <row r="224" spans="1:65" s="2" customFormat="1" ht="21.75" customHeight="1">
      <c r="A224" s="30"/>
      <c r="B224" s="135"/>
      <c r="C224" s="136" t="s">
        <v>409</v>
      </c>
      <c r="D224" s="136" t="s">
        <v>134</v>
      </c>
      <c r="E224" s="137" t="s">
        <v>414</v>
      </c>
      <c r="F224" s="138" t="s">
        <v>415</v>
      </c>
      <c r="G224" s="139" t="s">
        <v>416</v>
      </c>
      <c r="H224" s="140">
        <v>1</v>
      </c>
      <c r="I224" s="202"/>
      <c r="J224" s="141">
        <f t="shared" ref="J224:J229" si="0">ROUND(I224*H224,2)</f>
        <v>0</v>
      </c>
      <c r="K224" s="138" t="s">
        <v>1</v>
      </c>
      <c r="L224" s="31"/>
      <c r="M224" s="142" t="s">
        <v>1</v>
      </c>
      <c r="N224" s="143" t="s">
        <v>40</v>
      </c>
      <c r="O224" s="144">
        <v>0</v>
      </c>
      <c r="P224" s="144">
        <f t="shared" ref="P224:P229" si="1">O224*H224</f>
        <v>0</v>
      </c>
      <c r="Q224" s="144">
        <v>0</v>
      </c>
      <c r="R224" s="144">
        <f t="shared" ref="R224:R229" si="2">Q224*H224</f>
        <v>0</v>
      </c>
      <c r="S224" s="144">
        <v>0</v>
      </c>
      <c r="T224" s="145">
        <f t="shared" ref="T224:T229" si="3"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6" t="s">
        <v>269</v>
      </c>
      <c r="AT224" s="146" t="s">
        <v>134</v>
      </c>
      <c r="AU224" s="146" t="s">
        <v>85</v>
      </c>
      <c r="AY224" s="18" t="s">
        <v>133</v>
      </c>
      <c r="BE224" s="147">
        <f t="shared" ref="BE224:BE229" si="4">IF(N224="základní",J224,0)</f>
        <v>0</v>
      </c>
      <c r="BF224" s="147">
        <f t="shared" ref="BF224:BF229" si="5">IF(N224="snížená",J224,0)</f>
        <v>0</v>
      </c>
      <c r="BG224" s="147">
        <f t="shared" ref="BG224:BG229" si="6">IF(N224="zákl. přenesená",J224,0)</f>
        <v>0</v>
      </c>
      <c r="BH224" s="147">
        <f t="shared" ref="BH224:BH229" si="7">IF(N224="sníž. přenesená",J224,0)</f>
        <v>0</v>
      </c>
      <c r="BI224" s="147">
        <f t="shared" ref="BI224:BI229" si="8">IF(N224="nulová",J224,0)</f>
        <v>0</v>
      </c>
      <c r="BJ224" s="18" t="s">
        <v>83</v>
      </c>
      <c r="BK224" s="147">
        <f t="shared" ref="BK224:BK229" si="9">ROUND(I224*H224,2)</f>
        <v>0</v>
      </c>
      <c r="BL224" s="18" t="s">
        <v>269</v>
      </c>
      <c r="BM224" s="146" t="s">
        <v>553</v>
      </c>
    </row>
    <row r="225" spans="1:65" s="2" customFormat="1" ht="21.75" customHeight="1">
      <c r="A225" s="30"/>
      <c r="B225" s="135"/>
      <c r="C225" s="136" t="s">
        <v>413</v>
      </c>
      <c r="D225" s="136" t="s">
        <v>134</v>
      </c>
      <c r="E225" s="137" t="s">
        <v>419</v>
      </c>
      <c r="F225" s="138" t="s">
        <v>420</v>
      </c>
      <c r="G225" s="139" t="s">
        <v>416</v>
      </c>
      <c r="H225" s="140">
        <v>1</v>
      </c>
      <c r="I225" s="202"/>
      <c r="J225" s="141">
        <f t="shared" si="0"/>
        <v>0</v>
      </c>
      <c r="K225" s="138" t="s">
        <v>1</v>
      </c>
      <c r="L225" s="31"/>
      <c r="M225" s="142" t="s">
        <v>1</v>
      </c>
      <c r="N225" s="143" t="s">
        <v>40</v>
      </c>
      <c r="O225" s="144">
        <v>0</v>
      </c>
      <c r="P225" s="144">
        <f t="shared" si="1"/>
        <v>0</v>
      </c>
      <c r="Q225" s="144">
        <v>0</v>
      </c>
      <c r="R225" s="144">
        <f t="shared" si="2"/>
        <v>0</v>
      </c>
      <c r="S225" s="144">
        <v>0</v>
      </c>
      <c r="T225" s="145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6" t="s">
        <v>269</v>
      </c>
      <c r="AT225" s="146" t="s">
        <v>134</v>
      </c>
      <c r="AU225" s="146" t="s">
        <v>85</v>
      </c>
      <c r="AY225" s="18" t="s">
        <v>133</v>
      </c>
      <c r="BE225" s="147">
        <f t="shared" si="4"/>
        <v>0</v>
      </c>
      <c r="BF225" s="147">
        <f t="shared" si="5"/>
        <v>0</v>
      </c>
      <c r="BG225" s="147">
        <f t="shared" si="6"/>
        <v>0</v>
      </c>
      <c r="BH225" s="147">
        <f t="shared" si="7"/>
        <v>0</v>
      </c>
      <c r="BI225" s="147">
        <f t="shared" si="8"/>
        <v>0</v>
      </c>
      <c r="BJ225" s="18" t="s">
        <v>83</v>
      </c>
      <c r="BK225" s="147">
        <f t="shared" si="9"/>
        <v>0</v>
      </c>
      <c r="BL225" s="18" t="s">
        <v>269</v>
      </c>
      <c r="BM225" s="146" t="s">
        <v>554</v>
      </c>
    </row>
    <row r="226" spans="1:65" s="2" customFormat="1" ht="21.75" customHeight="1">
      <c r="A226" s="30"/>
      <c r="B226" s="135"/>
      <c r="C226" s="136" t="s">
        <v>418</v>
      </c>
      <c r="D226" s="136" t="s">
        <v>134</v>
      </c>
      <c r="E226" s="137" t="s">
        <v>423</v>
      </c>
      <c r="F226" s="138" t="s">
        <v>424</v>
      </c>
      <c r="G226" s="139" t="s">
        <v>416</v>
      </c>
      <c r="H226" s="140">
        <v>2</v>
      </c>
      <c r="I226" s="202"/>
      <c r="J226" s="141">
        <f t="shared" si="0"/>
        <v>0</v>
      </c>
      <c r="K226" s="138" t="s">
        <v>1</v>
      </c>
      <c r="L226" s="31"/>
      <c r="M226" s="142" t="s">
        <v>1</v>
      </c>
      <c r="N226" s="143" t="s">
        <v>40</v>
      </c>
      <c r="O226" s="144">
        <v>0</v>
      </c>
      <c r="P226" s="144">
        <f t="shared" si="1"/>
        <v>0</v>
      </c>
      <c r="Q226" s="144">
        <v>0</v>
      </c>
      <c r="R226" s="144">
        <f t="shared" si="2"/>
        <v>0</v>
      </c>
      <c r="S226" s="144">
        <v>0</v>
      </c>
      <c r="T226" s="145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6" t="s">
        <v>269</v>
      </c>
      <c r="AT226" s="146" t="s">
        <v>134</v>
      </c>
      <c r="AU226" s="146" t="s">
        <v>85</v>
      </c>
      <c r="AY226" s="18" t="s">
        <v>133</v>
      </c>
      <c r="BE226" s="147">
        <f t="shared" si="4"/>
        <v>0</v>
      </c>
      <c r="BF226" s="147">
        <f t="shared" si="5"/>
        <v>0</v>
      </c>
      <c r="BG226" s="147">
        <f t="shared" si="6"/>
        <v>0</v>
      </c>
      <c r="BH226" s="147">
        <f t="shared" si="7"/>
        <v>0</v>
      </c>
      <c r="BI226" s="147">
        <f t="shared" si="8"/>
        <v>0</v>
      </c>
      <c r="BJ226" s="18" t="s">
        <v>83</v>
      </c>
      <c r="BK226" s="147">
        <f t="shared" si="9"/>
        <v>0</v>
      </c>
      <c r="BL226" s="18" t="s">
        <v>269</v>
      </c>
      <c r="BM226" s="146" t="s">
        <v>555</v>
      </c>
    </row>
    <row r="227" spans="1:65" s="2" customFormat="1" ht="21.75" customHeight="1">
      <c r="A227" s="30"/>
      <c r="B227" s="135"/>
      <c r="C227" s="136" t="s">
        <v>422</v>
      </c>
      <c r="D227" s="136" t="s">
        <v>134</v>
      </c>
      <c r="E227" s="137" t="s">
        <v>427</v>
      </c>
      <c r="F227" s="138" t="s">
        <v>428</v>
      </c>
      <c r="G227" s="139" t="s">
        <v>416</v>
      </c>
      <c r="H227" s="140">
        <v>2</v>
      </c>
      <c r="I227" s="202"/>
      <c r="J227" s="141">
        <f t="shared" si="0"/>
        <v>0</v>
      </c>
      <c r="K227" s="138" t="s">
        <v>181</v>
      </c>
      <c r="L227" s="31"/>
      <c r="M227" s="142" t="s">
        <v>1</v>
      </c>
      <c r="N227" s="143" t="s">
        <v>40</v>
      </c>
      <c r="O227" s="144">
        <v>0.34499999999999997</v>
      </c>
      <c r="P227" s="144">
        <f t="shared" si="1"/>
        <v>0.69</v>
      </c>
      <c r="Q227" s="144">
        <v>0</v>
      </c>
      <c r="R227" s="144">
        <f t="shared" si="2"/>
        <v>0</v>
      </c>
      <c r="S227" s="144">
        <v>0</v>
      </c>
      <c r="T227" s="145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6" t="s">
        <v>269</v>
      </c>
      <c r="AT227" s="146" t="s">
        <v>134</v>
      </c>
      <c r="AU227" s="146" t="s">
        <v>85</v>
      </c>
      <c r="AY227" s="18" t="s">
        <v>133</v>
      </c>
      <c r="BE227" s="147">
        <f t="shared" si="4"/>
        <v>0</v>
      </c>
      <c r="BF227" s="147">
        <f t="shared" si="5"/>
        <v>0</v>
      </c>
      <c r="BG227" s="147">
        <f t="shared" si="6"/>
        <v>0</v>
      </c>
      <c r="BH227" s="147">
        <f t="shared" si="7"/>
        <v>0</v>
      </c>
      <c r="BI227" s="147">
        <f t="shared" si="8"/>
        <v>0</v>
      </c>
      <c r="BJ227" s="18" t="s">
        <v>83</v>
      </c>
      <c r="BK227" s="147">
        <f t="shared" si="9"/>
        <v>0</v>
      </c>
      <c r="BL227" s="18" t="s">
        <v>269</v>
      </c>
      <c r="BM227" s="146" t="s">
        <v>556</v>
      </c>
    </row>
    <row r="228" spans="1:65" s="2" customFormat="1" ht="21.75" customHeight="1">
      <c r="A228" s="30"/>
      <c r="B228" s="135"/>
      <c r="C228" s="136" t="s">
        <v>426</v>
      </c>
      <c r="D228" s="136" t="s">
        <v>134</v>
      </c>
      <c r="E228" s="137" t="s">
        <v>431</v>
      </c>
      <c r="F228" s="138" t="s">
        <v>432</v>
      </c>
      <c r="G228" s="139" t="s">
        <v>416</v>
      </c>
      <c r="H228" s="140">
        <v>2</v>
      </c>
      <c r="I228" s="202"/>
      <c r="J228" s="141">
        <f t="shared" si="0"/>
        <v>0</v>
      </c>
      <c r="K228" s="138" t="s">
        <v>181</v>
      </c>
      <c r="L228" s="31"/>
      <c r="M228" s="142" t="s">
        <v>1</v>
      </c>
      <c r="N228" s="143" t="s">
        <v>40</v>
      </c>
      <c r="O228" s="144">
        <v>0.70699999999999996</v>
      </c>
      <c r="P228" s="144">
        <f t="shared" si="1"/>
        <v>1.4139999999999999</v>
      </c>
      <c r="Q228" s="144">
        <v>0</v>
      </c>
      <c r="R228" s="144">
        <f t="shared" si="2"/>
        <v>0</v>
      </c>
      <c r="S228" s="144">
        <v>0</v>
      </c>
      <c r="T228" s="145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6" t="s">
        <v>269</v>
      </c>
      <c r="AT228" s="146" t="s">
        <v>134</v>
      </c>
      <c r="AU228" s="146" t="s">
        <v>85</v>
      </c>
      <c r="AY228" s="18" t="s">
        <v>133</v>
      </c>
      <c r="BE228" s="147">
        <f t="shared" si="4"/>
        <v>0</v>
      </c>
      <c r="BF228" s="147">
        <f t="shared" si="5"/>
        <v>0</v>
      </c>
      <c r="BG228" s="147">
        <f t="shared" si="6"/>
        <v>0</v>
      </c>
      <c r="BH228" s="147">
        <f t="shared" si="7"/>
        <v>0</v>
      </c>
      <c r="BI228" s="147">
        <f t="shared" si="8"/>
        <v>0</v>
      </c>
      <c r="BJ228" s="18" t="s">
        <v>83</v>
      </c>
      <c r="BK228" s="147">
        <f t="shared" si="9"/>
        <v>0</v>
      </c>
      <c r="BL228" s="18" t="s">
        <v>269</v>
      </c>
      <c r="BM228" s="146" t="s">
        <v>557</v>
      </c>
    </row>
    <row r="229" spans="1:65" s="2" customFormat="1" ht="16.5" customHeight="1">
      <c r="A229" s="30"/>
      <c r="B229" s="135"/>
      <c r="C229" s="189" t="s">
        <v>430</v>
      </c>
      <c r="D229" s="189" t="s">
        <v>435</v>
      </c>
      <c r="E229" s="190" t="s">
        <v>436</v>
      </c>
      <c r="F229" s="191" t="s">
        <v>437</v>
      </c>
      <c r="G229" s="192" t="s">
        <v>295</v>
      </c>
      <c r="H229" s="193">
        <v>10.199999999999999</v>
      </c>
      <c r="I229" s="203"/>
      <c r="J229" s="194">
        <f t="shared" si="0"/>
        <v>0</v>
      </c>
      <c r="K229" s="191" t="s">
        <v>181</v>
      </c>
      <c r="L229" s="195"/>
      <c r="M229" s="196" t="s">
        <v>1</v>
      </c>
      <c r="N229" s="197" t="s">
        <v>40</v>
      </c>
      <c r="O229" s="144">
        <v>0</v>
      </c>
      <c r="P229" s="144">
        <f t="shared" si="1"/>
        <v>0</v>
      </c>
      <c r="Q229" s="144">
        <v>1.5E-3</v>
      </c>
      <c r="R229" s="144">
        <f t="shared" si="2"/>
        <v>1.5299999999999999E-2</v>
      </c>
      <c r="S229" s="144">
        <v>0</v>
      </c>
      <c r="T229" s="145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6" t="s">
        <v>422</v>
      </c>
      <c r="AT229" s="146" t="s">
        <v>435</v>
      </c>
      <c r="AU229" s="146" t="s">
        <v>85</v>
      </c>
      <c r="AY229" s="18" t="s">
        <v>133</v>
      </c>
      <c r="BE229" s="147">
        <f t="shared" si="4"/>
        <v>0</v>
      </c>
      <c r="BF229" s="147">
        <f t="shared" si="5"/>
        <v>0</v>
      </c>
      <c r="BG229" s="147">
        <f t="shared" si="6"/>
        <v>0</v>
      </c>
      <c r="BH229" s="147">
        <f t="shared" si="7"/>
        <v>0</v>
      </c>
      <c r="BI229" s="147">
        <f t="shared" si="8"/>
        <v>0</v>
      </c>
      <c r="BJ229" s="18" t="s">
        <v>83</v>
      </c>
      <c r="BK229" s="147">
        <f t="shared" si="9"/>
        <v>0</v>
      </c>
      <c r="BL229" s="18" t="s">
        <v>269</v>
      </c>
      <c r="BM229" s="146" t="s">
        <v>558</v>
      </c>
    </row>
    <row r="230" spans="1:65" s="13" customFormat="1">
      <c r="B230" s="155"/>
      <c r="D230" s="149" t="s">
        <v>143</v>
      </c>
      <c r="E230" s="156" t="s">
        <v>1</v>
      </c>
      <c r="F230" s="157" t="s">
        <v>439</v>
      </c>
      <c r="H230" s="158">
        <v>8.8000000000000007</v>
      </c>
      <c r="L230" s="155"/>
      <c r="M230" s="159"/>
      <c r="N230" s="160"/>
      <c r="O230" s="160"/>
      <c r="P230" s="160"/>
      <c r="Q230" s="160"/>
      <c r="R230" s="160"/>
      <c r="S230" s="160"/>
      <c r="T230" s="161"/>
      <c r="AT230" s="156" t="s">
        <v>143</v>
      </c>
      <c r="AU230" s="156" t="s">
        <v>85</v>
      </c>
      <c r="AV230" s="13" t="s">
        <v>85</v>
      </c>
      <c r="AW230" s="13" t="s">
        <v>29</v>
      </c>
      <c r="AX230" s="13" t="s">
        <v>75</v>
      </c>
      <c r="AY230" s="156" t="s">
        <v>133</v>
      </c>
    </row>
    <row r="231" spans="1:65" s="13" customFormat="1">
      <c r="B231" s="155"/>
      <c r="D231" s="149" t="s">
        <v>143</v>
      </c>
      <c r="E231" s="156" t="s">
        <v>1</v>
      </c>
      <c r="F231" s="157" t="s">
        <v>440</v>
      </c>
      <c r="H231" s="158">
        <v>1.4</v>
      </c>
      <c r="L231" s="155"/>
      <c r="M231" s="159"/>
      <c r="N231" s="160"/>
      <c r="O231" s="160"/>
      <c r="P231" s="160"/>
      <c r="Q231" s="160"/>
      <c r="R231" s="160"/>
      <c r="S231" s="160"/>
      <c r="T231" s="161"/>
      <c r="AT231" s="156" t="s">
        <v>143</v>
      </c>
      <c r="AU231" s="156" t="s">
        <v>85</v>
      </c>
      <c r="AV231" s="13" t="s">
        <v>85</v>
      </c>
      <c r="AW231" s="13" t="s">
        <v>29</v>
      </c>
      <c r="AX231" s="13" t="s">
        <v>75</v>
      </c>
      <c r="AY231" s="156" t="s">
        <v>133</v>
      </c>
    </row>
    <row r="232" spans="1:65" s="14" customFormat="1">
      <c r="B232" s="162"/>
      <c r="D232" s="149" t="s">
        <v>143</v>
      </c>
      <c r="E232" s="163" t="s">
        <v>1</v>
      </c>
      <c r="F232" s="164" t="s">
        <v>150</v>
      </c>
      <c r="H232" s="165">
        <v>10.199999999999999</v>
      </c>
      <c r="L232" s="162"/>
      <c r="M232" s="166"/>
      <c r="N232" s="167"/>
      <c r="O232" s="167"/>
      <c r="P232" s="167"/>
      <c r="Q232" s="167"/>
      <c r="R232" s="167"/>
      <c r="S232" s="167"/>
      <c r="T232" s="168"/>
      <c r="AT232" s="163" t="s">
        <v>143</v>
      </c>
      <c r="AU232" s="163" t="s">
        <v>85</v>
      </c>
      <c r="AV232" s="14" t="s">
        <v>138</v>
      </c>
      <c r="AW232" s="14" t="s">
        <v>29</v>
      </c>
      <c r="AX232" s="14" t="s">
        <v>83</v>
      </c>
      <c r="AY232" s="163" t="s">
        <v>133</v>
      </c>
    </row>
    <row r="233" spans="1:65" s="2" customFormat="1" ht="16.5" customHeight="1">
      <c r="A233" s="30"/>
      <c r="B233" s="135"/>
      <c r="C233" s="189" t="s">
        <v>434</v>
      </c>
      <c r="D233" s="189" t="s">
        <v>435</v>
      </c>
      <c r="E233" s="190" t="s">
        <v>442</v>
      </c>
      <c r="F233" s="191" t="s">
        <v>443</v>
      </c>
      <c r="G233" s="192" t="s">
        <v>444</v>
      </c>
      <c r="H233" s="193">
        <v>4</v>
      </c>
      <c r="I233" s="203"/>
      <c r="J233" s="194">
        <f>ROUND(I233*H233,2)</f>
        <v>0</v>
      </c>
      <c r="K233" s="191" t="s">
        <v>181</v>
      </c>
      <c r="L233" s="195"/>
      <c r="M233" s="196" t="s">
        <v>1</v>
      </c>
      <c r="N233" s="197" t="s">
        <v>40</v>
      </c>
      <c r="O233" s="144">
        <v>0</v>
      </c>
      <c r="P233" s="144">
        <f>O233*H233</f>
        <v>0</v>
      </c>
      <c r="Q233" s="144">
        <v>2.0000000000000001E-4</v>
      </c>
      <c r="R233" s="144">
        <f>Q233*H233</f>
        <v>8.0000000000000004E-4</v>
      </c>
      <c r="S233" s="144">
        <v>0</v>
      </c>
      <c r="T233" s="145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6" t="s">
        <v>422</v>
      </c>
      <c r="AT233" s="146" t="s">
        <v>435</v>
      </c>
      <c r="AU233" s="146" t="s">
        <v>85</v>
      </c>
      <c r="AY233" s="18" t="s">
        <v>133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8" t="s">
        <v>83</v>
      </c>
      <c r="BK233" s="147">
        <f>ROUND(I233*H233,2)</f>
        <v>0</v>
      </c>
      <c r="BL233" s="18" t="s">
        <v>269</v>
      </c>
      <c r="BM233" s="146" t="s">
        <v>559</v>
      </c>
    </row>
    <row r="234" spans="1:65" s="2" customFormat="1" ht="21.75" customHeight="1">
      <c r="A234" s="30"/>
      <c r="B234" s="135"/>
      <c r="C234" s="136" t="s">
        <v>441</v>
      </c>
      <c r="D234" s="136" t="s">
        <v>134</v>
      </c>
      <c r="E234" s="137" t="s">
        <v>447</v>
      </c>
      <c r="F234" s="138" t="s">
        <v>448</v>
      </c>
      <c r="G234" s="139" t="s">
        <v>267</v>
      </c>
      <c r="H234" s="140">
        <v>1.6E-2</v>
      </c>
      <c r="I234" s="202"/>
      <c r="J234" s="141">
        <f>ROUND(I234*H234,2)</f>
        <v>0</v>
      </c>
      <c r="K234" s="138" t="s">
        <v>181</v>
      </c>
      <c r="L234" s="31"/>
      <c r="M234" s="142" t="s">
        <v>1</v>
      </c>
      <c r="N234" s="143" t="s">
        <v>40</v>
      </c>
      <c r="O234" s="144">
        <v>2.4209999999999998</v>
      </c>
      <c r="P234" s="144">
        <f>O234*H234</f>
        <v>3.8736E-2</v>
      </c>
      <c r="Q234" s="144">
        <v>0</v>
      </c>
      <c r="R234" s="144">
        <f>Q234*H234</f>
        <v>0</v>
      </c>
      <c r="S234" s="144">
        <v>0</v>
      </c>
      <c r="T234" s="14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6" t="s">
        <v>269</v>
      </c>
      <c r="AT234" s="146" t="s">
        <v>134</v>
      </c>
      <c r="AU234" s="146" t="s">
        <v>85</v>
      </c>
      <c r="AY234" s="18" t="s">
        <v>133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8" t="s">
        <v>83</v>
      </c>
      <c r="BK234" s="147">
        <f>ROUND(I234*H234,2)</f>
        <v>0</v>
      </c>
      <c r="BL234" s="18" t="s">
        <v>269</v>
      </c>
      <c r="BM234" s="146" t="s">
        <v>560</v>
      </c>
    </row>
    <row r="235" spans="1:65" s="11" customFormat="1" ht="22.9" customHeight="1">
      <c r="B235" s="125"/>
      <c r="D235" s="126" t="s">
        <v>74</v>
      </c>
      <c r="E235" s="176" t="s">
        <v>450</v>
      </c>
      <c r="F235" s="176" t="s">
        <v>451</v>
      </c>
      <c r="J235" s="177">
        <f>BK235</f>
        <v>0</v>
      </c>
      <c r="L235" s="125"/>
      <c r="M235" s="129"/>
      <c r="N235" s="130"/>
      <c r="O235" s="130"/>
      <c r="P235" s="131">
        <f>SUM(P236:P237)</f>
        <v>0.54107999999999989</v>
      </c>
      <c r="Q235" s="130"/>
      <c r="R235" s="131">
        <f>SUM(R236:R237)</f>
        <v>0</v>
      </c>
      <c r="S235" s="130"/>
      <c r="T235" s="132">
        <f>SUM(T236:T237)</f>
        <v>0</v>
      </c>
      <c r="AR235" s="126" t="s">
        <v>85</v>
      </c>
      <c r="AT235" s="133" t="s">
        <v>74</v>
      </c>
      <c r="AU235" s="133" t="s">
        <v>83</v>
      </c>
      <c r="AY235" s="126" t="s">
        <v>133</v>
      </c>
      <c r="BK235" s="134">
        <f>SUM(BK236:BK237)</f>
        <v>0</v>
      </c>
    </row>
    <row r="236" spans="1:65" s="2" customFormat="1" ht="21.75" customHeight="1">
      <c r="A236" s="30"/>
      <c r="B236" s="135"/>
      <c r="C236" s="136" t="s">
        <v>446</v>
      </c>
      <c r="D236" s="136" t="s">
        <v>134</v>
      </c>
      <c r="E236" s="137" t="s">
        <v>453</v>
      </c>
      <c r="F236" s="138" t="s">
        <v>561</v>
      </c>
      <c r="G236" s="139" t="s">
        <v>416</v>
      </c>
      <c r="H236" s="140">
        <v>1</v>
      </c>
      <c r="I236" s="202"/>
      <c r="J236" s="141">
        <f>ROUND(I236*H236,2)</f>
        <v>0</v>
      </c>
      <c r="K236" s="138" t="s">
        <v>1</v>
      </c>
      <c r="L236" s="31"/>
      <c r="M236" s="142" t="s">
        <v>1</v>
      </c>
      <c r="N236" s="143" t="s">
        <v>40</v>
      </c>
      <c r="O236" s="144">
        <v>0</v>
      </c>
      <c r="P236" s="144">
        <f>O236*H236</f>
        <v>0</v>
      </c>
      <c r="Q236" s="144">
        <v>0</v>
      </c>
      <c r="R236" s="144">
        <f>Q236*H236</f>
        <v>0</v>
      </c>
      <c r="S236" s="144">
        <v>0</v>
      </c>
      <c r="T236" s="14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46" t="s">
        <v>269</v>
      </c>
      <c r="AT236" s="146" t="s">
        <v>134</v>
      </c>
      <c r="AU236" s="146" t="s">
        <v>85</v>
      </c>
      <c r="AY236" s="18" t="s">
        <v>133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8" t="s">
        <v>83</v>
      </c>
      <c r="BK236" s="147">
        <f>ROUND(I236*H236,2)</f>
        <v>0</v>
      </c>
      <c r="BL236" s="18" t="s">
        <v>269</v>
      </c>
      <c r="BM236" s="146" t="s">
        <v>562</v>
      </c>
    </row>
    <row r="237" spans="1:65" s="2" customFormat="1" ht="21.75" customHeight="1">
      <c r="A237" s="30"/>
      <c r="B237" s="135"/>
      <c r="C237" s="136" t="s">
        <v>452</v>
      </c>
      <c r="D237" s="136" t="s">
        <v>134</v>
      </c>
      <c r="E237" s="137" t="s">
        <v>457</v>
      </c>
      <c r="F237" s="138" t="s">
        <v>458</v>
      </c>
      <c r="G237" s="139" t="s">
        <v>267</v>
      </c>
      <c r="H237" s="140">
        <v>0.18</v>
      </c>
      <c r="I237" s="202"/>
      <c r="J237" s="141">
        <f>ROUND(I237*H237,2)</f>
        <v>0</v>
      </c>
      <c r="K237" s="138" t="s">
        <v>181</v>
      </c>
      <c r="L237" s="31"/>
      <c r="M237" s="142" t="s">
        <v>1</v>
      </c>
      <c r="N237" s="143" t="s">
        <v>40</v>
      </c>
      <c r="O237" s="144">
        <v>3.0059999999999998</v>
      </c>
      <c r="P237" s="144">
        <f>O237*H237</f>
        <v>0.54107999999999989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6" t="s">
        <v>269</v>
      </c>
      <c r="AT237" s="146" t="s">
        <v>134</v>
      </c>
      <c r="AU237" s="146" t="s">
        <v>85</v>
      </c>
      <c r="AY237" s="18" t="s">
        <v>133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83</v>
      </c>
      <c r="BK237" s="147">
        <f>ROUND(I237*H237,2)</f>
        <v>0</v>
      </c>
      <c r="BL237" s="18" t="s">
        <v>269</v>
      </c>
      <c r="BM237" s="146" t="s">
        <v>563</v>
      </c>
    </row>
    <row r="238" spans="1:65" s="11" customFormat="1" ht="22.9" customHeight="1">
      <c r="B238" s="125"/>
      <c r="D238" s="126" t="s">
        <v>74</v>
      </c>
      <c r="E238" s="176" t="s">
        <v>307</v>
      </c>
      <c r="F238" s="176" t="s">
        <v>308</v>
      </c>
      <c r="J238" s="177">
        <f>BK238</f>
        <v>0</v>
      </c>
      <c r="L238" s="125"/>
      <c r="M238" s="129"/>
      <c r="N238" s="130"/>
      <c r="O238" s="130"/>
      <c r="P238" s="131">
        <f>SUM(P239:P253)</f>
        <v>4.9803199999999999</v>
      </c>
      <c r="Q238" s="130"/>
      <c r="R238" s="131">
        <f>SUM(R239:R253)</f>
        <v>6.0811999999999993E-3</v>
      </c>
      <c r="S238" s="130"/>
      <c r="T238" s="132">
        <f>SUM(T239:T253)</f>
        <v>0</v>
      </c>
      <c r="AR238" s="126" t="s">
        <v>85</v>
      </c>
      <c r="AT238" s="133" t="s">
        <v>74</v>
      </c>
      <c r="AU238" s="133" t="s">
        <v>83</v>
      </c>
      <c r="AY238" s="126" t="s">
        <v>133</v>
      </c>
      <c r="BK238" s="134">
        <f>SUM(BK239:BK253)</f>
        <v>0</v>
      </c>
    </row>
    <row r="239" spans="1:65" s="2" customFormat="1" ht="21.75" customHeight="1">
      <c r="A239" s="30"/>
      <c r="B239" s="135"/>
      <c r="C239" s="136" t="s">
        <v>456</v>
      </c>
      <c r="D239" s="136" t="s">
        <v>134</v>
      </c>
      <c r="E239" s="137" t="s">
        <v>461</v>
      </c>
      <c r="F239" s="138" t="s">
        <v>462</v>
      </c>
      <c r="G239" s="139" t="s">
        <v>180</v>
      </c>
      <c r="H239" s="140">
        <v>1.96</v>
      </c>
      <c r="I239" s="202"/>
      <c r="J239" s="141">
        <f>ROUND(I239*H239,2)</f>
        <v>0</v>
      </c>
      <c r="K239" s="138" t="s">
        <v>181</v>
      </c>
      <c r="L239" s="31"/>
      <c r="M239" s="142" t="s">
        <v>1</v>
      </c>
      <c r="N239" s="143" t="s">
        <v>40</v>
      </c>
      <c r="O239" s="144">
        <v>0.11700000000000001</v>
      </c>
      <c r="P239" s="144">
        <f>O239*H239</f>
        <v>0.22932</v>
      </c>
      <c r="Q239" s="144">
        <v>6.9999999999999994E-5</v>
      </c>
      <c r="R239" s="144">
        <f>Q239*H239</f>
        <v>1.3719999999999997E-4</v>
      </c>
      <c r="S239" s="144">
        <v>0</v>
      </c>
      <c r="T239" s="145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6" t="s">
        <v>269</v>
      </c>
      <c r="AT239" s="146" t="s">
        <v>134</v>
      </c>
      <c r="AU239" s="146" t="s">
        <v>85</v>
      </c>
      <c r="AY239" s="18" t="s">
        <v>133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83</v>
      </c>
      <c r="BK239" s="147">
        <f>ROUND(I239*H239,2)</f>
        <v>0</v>
      </c>
      <c r="BL239" s="18" t="s">
        <v>269</v>
      </c>
      <c r="BM239" s="146" t="s">
        <v>564</v>
      </c>
    </row>
    <row r="240" spans="1:65" s="2" customFormat="1" ht="21.75" customHeight="1">
      <c r="A240" s="30"/>
      <c r="B240" s="135"/>
      <c r="C240" s="136" t="s">
        <v>460</v>
      </c>
      <c r="D240" s="136" t="s">
        <v>134</v>
      </c>
      <c r="E240" s="137" t="s">
        <v>465</v>
      </c>
      <c r="F240" s="138" t="s">
        <v>466</v>
      </c>
      <c r="G240" s="139" t="s">
        <v>180</v>
      </c>
      <c r="H240" s="140">
        <v>1.96</v>
      </c>
      <c r="I240" s="202"/>
      <c r="J240" s="141">
        <f>ROUND(I240*H240,2)</f>
        <v>0</v>
      </c>
      <c r="K240" s="138" t="s">
        <v>181</v>
      </c>
      <c r="L240" s="31"/>
      <c r="M240" s="142" t="s">
        <v>1</v>
      </c>
      <c r="N240" s="143" t="s">
        <v>40</v>
      </c>
      <c r="O240" s="144">
        <v>0.34699999999999998</v>
      </c>
      <c r="P240" s="144">
        <f>O240*H240</f>
        <v>0.68011999999999995</v>
      </c>
      <c r="Q240" s="144">
        <v>2.0000000000000002E-5</v>
      </c>
      <c r="R240" s="144">
        <f>Q240*H240</f>
        <v>3.9200000000000004E-5</v>
      </c>
      <c r="S240" s="144">
        <v>0</v>
      </c>
      <c r="T240" s="14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6" t="s">
        <v>269</v>
      </c>
      <c r="AT240" s="146" t="s">
        <v>134</v>
      </c>
      <c r="AU240" s="146" t="s">
        <v>85</v>
      </c>
      <c r="AY240" s="18" t="s">
        <v>133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83</v>
      </c>
      <c r="BK240" s="147">
        <f>ROUND(I240*H240,2)</f>
        <v>0</v>
      </c>
      <c r="BL240" s="18" t="s">
        <v>269</v>
      </c>
      <c r="BM240" s="146" t="s">
        <v>565</v>
      </c>
    </row>
    <row r="241" spans="1:65" s="12" customFormat="1">
      <c r="B241" s="148"/>
      <c r="D241" s="149" t="s">
        <v>143</v>
      </c>
      <c r="E241" s="150" t="s">
        <v>1</v>
      </c>
      <c r="F241" s="151" t="s">
        <v>468</v>
      </c>
      <c r="H241" s="150" t="s">
        <v>1</v>
      </c>
      <c r="L241" s="148"/>
      <c r="M241" s="152"/>
      <c r="N241" s="153"/>
      <c r="O241" s="153"/>
      <c r="P241" s="153"/>
      <c r="Q241" s="153"/>
      <c r="R241" s="153"/>
      <c r="S241" s="153"/>
      <c r="T241" s="154"/>
      <c r="AT241" s="150" t="s">
        <v>143</v>
      </c>
      <c r="AU241" s="150" t="s">
        <v>85</v>
      </c>
      <c r="AV241" s="12" t="s">
        <v>83</v>
      </c>
      <c r="AW241" s="12" t="s">
        <v>29</v>
      </c>
      <c r="AX241" s="12" t="s">
        <v>75</v>
      </c>
      <c r="AY241" s="150" t="s">
        <v>133</v>
      </c>
    </row>
    <row r="242" spans="1:65" s="13" customFormat="1">
      <c r="B242" s="155"/>
      <c r="D242" s="149" t="s">
        <v>143</v>
      </c>
      <c r="E242" s="156" t="s">
        <v>1</v>
      </c>
      <c r="F242" s="157" t="s">
        <v>469</v>
      </c>
      <c r="H242" s="158">
        <v>1.96</v>
      </c>
      <c r="L242" s="155"/>
      <c r="M242" s="159"/>
      <c r="N242" s="160"/>
      <c r="O242" s="160"/>
      <c r="P242" s="160"/>
      <c r="Q242" s="160"/>
      <c r="R242" s="160"/>
      <c r="S242" s="160"/>
      <c r="T242" s="161"/>
      <c r="AT242" s="156" t="s">
        <v>143</v>
      </c>
      <c r="AU242" s="156" t="s">
        <v>85</v>
      </c>
      <c r="AV242" s="13" t="s">
        <v>85</v>
      </c>
      <c r="AW242" s="13" t="s">
        <v>29</v>
      </c>
      <c r="AX242" s="13" t="s">
        <v>83</v>
      </c>
      <c r="AY242" s="156" t="s">
        <v>133</v>
      </c>
    </row>
    <row r="243" spans="1:65" s="2" customFormat="1" ht="21.75" customHeight="1">
      <c r="A243" s="30"/>
      <c r="B243" s="135"/>
      <c r="C243" s="136" t="s">
        <v>464</v>
      </c>
      <c r="D243" s="136" t="s">
        <v>134</v>
      </c>
      <c r="E243" s="137" t="s">
        <v>471</v>
      </c>
      <c r="F243" s="138" t="s">
        <v>472</v>
      </c>
      <c r="G243" s="139" t="s">
        <v>180</v>
      </c>
      <c r="H243" s="140">
        <v>1.96</v>
      </c>
      <c r="I243" s="202"/>
      <c r="J243" s="141">
        <f>ROUND(I243*H243,2)</f>
        <v>0</v>
      </c>
      <c r="K243" s="138" t="s">
        <v>181</v>
      </c>
      <c r="L243" s="31"/>
      <c r="M243" s="142" t="s">
        <v>1</v>
      </c>
      <c r="N243" s="143" t="s">
        <v>40</v>
      </c>
      <c r="O243" s="144">
        <v>0.184</v>
      </c>
      <c r="P243" s="144">
        <f>O243*H243</f>
        <v>0.36063999999999996</v>
      </c>
      <c r="Q243" s="144">
        <v>1.3999999999999999E-4</v>
      </c>
      <c r="R243" s="144">
        <f>Q243*H243</f>
        <v>2.7439999999999995E-4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269</v>
      </c>
      <c r="AT243" s="146" t="s">
        <v>134</v>
      </c>
      <c r="AU243" s="146" t="s">
        <v>85</v>
      </c>
      <c r="AY243" s="18" t="s">
        <v>133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83</v>
      </c>
      <c r="BK243" s="147">
        <f>ROUND(I243*H243,2)</f>
        <v>0</v>
      </c>
      <c r="BL243" s="18" t="s">
        <v>269</v>
      </c>
      <c r="BM243" s="146" t="s">
        <v>566</v>
      </c>
    </row>
    <row r="244" spans="1:65" s="2" customFormat="1" ht="21.75" customHeight="1">
      <c r="A244" s="30"/>
      <c r="B244" s="135"/>
      <c r="C244" s="136" t="s">
        <v>470</v>
      </c>
      <c r="D244" s="136" t="s">
        <v>134</v>
      </c>
      <c r="E244" s="137" t="s">
        <v>475</v>
      </c>
      <c r="F244" s="138" t="s">
        <v>476</v>
      </c>
      <c r="G244" s="139" t="s">
        <v>180</v>
      </c>
      <c r="H244" s="140">
        <v>3.92</v>
      </c>
      <c r="I244" s="202"/>
      <c r="J244" s="141">
        <f>ROUND(I244*H244,2)</f>
        <v>0</v>
      </c>
      <c r="K244" s="138" t="s">
        <v>181</v>
      </c>
      <c r="L244" s="31"/>
      <c r="M244" s="142" t="s">
        <v>1</v>
      </c>
      <c r="N244" s="143" t="s">
        <v>40</v>
      </c>
      <c r="O244" s="144">
        <v>0.17199999999999999</v>
      </c>
      <c r="P244" s="144">
        <f>O244*H244</f>
        <v>0.67423999999999995</v>
      </c>
      <c r="Q244" s="144">
        <v>1.2E-4</v>
      </c>
      <c r="R244" s="144">
        <f>Q244*H244</f>
        <v>4.704E-4</v>
      </c>
      <c r="S244" s="144">
        <v>0</v>
      </c>
      <c r="T244" s="14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6" t="s">
        <v>269</v>
      </c>
      <c r="AT244" s="146" t="s">
        <v>134</v>
      </c>
      <c r="AU244" s="146" t="s">
        <v>85</v>
      </c>
      <c r="AY244" s="18" t="s">
        <v>133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83</v>
      </c>
      <c r="BK244" s="147">
        <f>ROUND(I244*H244,2)</f>
        <v>0</v>
      </c>
      <c r="BL244" s="18" t="s">
        <v>269</v>
      </c>
      <c r="BM244" s="146" t="s">
        <v>567</v>
      </c>
    </row>
    <row r="245" spans="1:65" s="12" customFormat="1">
      <c r="B245" s="148"/>
      <c r="D245" s="149" t="s">
        <v>143</v>
      </c>
      <c r="E245" s="150" t="s">
        <v>1</v>
      </c>
      <c r="F245" s="151" t="s">
        <v>478</v>
      </c>
      <c r="H245" s="150" t="s">
        <v>1</v>
      </c>
      <c r="L245" s="148"/>
      <c r="M245" s="152"/>
      <c r="N245" s="153"/>
      <c r="O245" s="153"/>
      <c r="P245" s="153"/>
      <c r="Q245" s="153"/>
      <c r="R245" s="153"/>
      <c r="S245" s="153"/>
      <c r="T245" s="154"/>
      <c r="AT245" s="150" t="s">
        <v>143</v>
      </c>
      <c r="AU245" s="150" t="s">
        <v>85</v>
      </c>
      <c r="AV245" s="12" t="s">
        <v>83</v>
      </c>
      <c r="AW245" s="12" t="s">
        <v>29</v>
      </c>
      <c r="AX245" s="12" t="s">
        <v>75</v>
      </c>
      <c r="AY245" s="150" t="s">
        <v>133</v>
      </c>
    </row>
    <row r="246" spans="1:65" s="13" customFormat="1">
      <c r="B246" s="155"/>
      <c r="D246" s="149" t="s">
        <v>143</v>
      </c>
      <c r="E246" s="156" t="s">
        <v>1</v>
      </c>
      <c r="F246" s="157" t="s">
        <v>479</v>
      </c>
      <c r="H246" s="158">
        <v>3.92</v>
      </c>
      <c r="L246" s="155"/>
      <c r="M246" s="159"/>
      <c r="N246" s="160"/>
      <c r="O246" s="160"/>
      <c r="P246" s="160"/>
      <c r="Q246" s="160"/>
      <c r="R246" s="160"/>
      <c r="S246" s="160"/>
      <c r="T246" s="161"/>
      <c r="AT246" s="156" t="s">
        <v>143</v>
      </c>
      <c r="AU246" s="156" t="s">
        <v>85</v>
      </c>
      <c r="AV246" s="13" t="s">
        <v>85</v>
      </c>
      <c r="AW246" s="13" t="s">
        <v>29</v>
      </c>
      <c r="AX246" s="13" t="s">
        <v>83</v>
      </c>
      <c r="AY246" s="156" t="s">
        <v>133</v>
      </c>
    </row>
    <row r="247" spans="1:65" s="2" customFormat="1" ht="21.75" customHeight="1">
      <c r="A247" s="30"/>
      <c r="B247" s="135"/>
      <c r="C247" s="136" t="s">
        <v>474</v>
      </c>
      <c r="D247" s="136" t="s">
        <v>134</v>
      </c>
      <c r="E247" s="137" t="s">
        <v>481</v>
      </c>
      <c r="F247" s="138" t="s">
        <v>482</v>
      </c>
      <c r="G247" s="139" t="s">
        <v>180</v>
      </c>
      <c r="H247" s="140">
        <v>6</v>
      </c>
      <c r="I247" s="202"/>
      <c r="J247" s="141">
        <f>ROUND(I247*H247,2)</f>
        <v>0</v>
      </c>
      <c r="K247" s="138" t="s">
        <v>181</v>
      </c>
      <c r="L247" s="31"/>
      <c r="M247" s="142" t="s">
        <v>1</v>
      </c>
      <c r="N247" s="143" t="s">
        <v>40</v>
      </c>
      <c r="O247" s="144">
        <v>0.14000000000000001</v>
      </c>
      <c r="P247" s="144">
        <f>O247*H247</f>
        <v>0.84000000000000008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46" t="s">
        <v>269</v>
      </c>
      <c r="AT247" s="146" t="s">
        <v>134</v>
      </c>
      <c r="AU247" s="146" t="s">
        <v>85</v>
      </c>
      <c r="AY247" s="18" t="s">
        <v>133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8" t="s">
        <v>83</v>
      </c>
      <c r="BK247" s="147">
        <f>ROUND(I247*H247,2)</f>
        <v>0</v>
      </c>
      <c r="BL247" s="18" t="s">
        <v>269</v>
      </c>
      <c r="BM247" s="146" t="s">
        <v>568</v>
      </c>
    </row>
    <row r="248" spans="1:65" s="12" customFormat="1">
      <c r="B248" s="148"/>
      <c r="D248" s="149" t="s">
        <v>143</v>
      </c>
      <c r="E248" s="150" t="s">
        <v>1</v>
      </c>
      <c r="F248" s="151" t="s">
        <v>484</v>
      </c>
      <c r="H248" s="150" t="s">
        <v>1</v>
      </c>
      <c r="L248" s="148"/>
      <c r="M248" s="152"/>
      <c r="N248" s="153"/>
      <c r="O248" s="153"/>
      <c r="P248" s="153"/>
      <c r="Q248" s="153"/>
      <c r="R248" s="153"/>
      <c r="S248" s="153"/>
      <c r="T248" s="154"/>
      <c r="AT248" s="150" t="s">
        <v>143</v>
      </c>
      <c r="AU248" s="150" t="s">
        <v>85</v>
      </c>
      <c r="AV248" s="12" t="s">
        <v>83</v>
      </c>
      <c r="AW248" s="12" t="s">
        <v>29</v>
      </c>
      <c r="AX248" s="12" t="s">
        <v>75</v>
      </c>
      <c r="AY248" s="150" t="s">
        <v>133</v>
      </c>
    </row>
    <row r="249" spans="1:65" s="12" customFormat="1">
      <c r="B249" s="148"/>
      <c r="D249" s="149" t="s">
        <v>143</v>
      </c>
      <c r="E249" s="150" t="s">
        <v>1</v>
      </c>
      <c r="F249" s="151" t="s">
        <v>485</v>
      </c>
      <c r="H249" s="150" t="s">
        <v>1</v>
      </c>
      <c r="L249" s="148"/>
      <c r="M249" s="152"/>
      <c r="N249" s="153"/>
      <c r="O249" s="153"/>
      <c r="P249" s="153"/>
      <c r="Q249" s="153"/>
      <c r="R249" s="153"/>
      <c r="S249" s="153"/>
      <c r="T249" s="154"/>
      <c r="AT249" s="150" t="s">
        <v>143</v>
      </c>
      <c r="AU249" s="150" t="s">
        <v>85</v>
      </c>
      <c r="AV249" s="12" t="s">
        <v>83</v>
      </c>
      <c r="AW249" s="12" t="s">
        <v>29</v>
      </c>
      <c r="AX249" s="12" t="s">
        <v>75</v>
      </c>
      <c r="AY249" s="150" t="s">
        <v>133</v>
      </c>
    </row>
    <row r="250" spans="1:65" s="13" customFormat="1">
      <c r="B250" s="155"/>
      <c r="D250" s="149" t="s">
        <v>143</v>
      </c>
      <c r="E250" s="156" t="s">
        <v>1</v>
      </c>
      <c r="F250" s="157" t="s">
        <v>158</v>
      </c>
      <c r="H250" s="158">
        <v>6</v>
      </c>
      <c r="L250" s="155"/>
      <c r="M250" s="159"/>
      <c r="N250" s="160"/>
      <c r="O250" s="160"/>
      <c r="P250" s="160"/>
      <c r="Q250" s="160"/>
      <c r="R250" s="160"/>
      <c r="S250" s="160"/>
      <c r="T250" s="161"/>
      <c r="AT250" s="156" t="s">
        <v>143</v>
      </c>
      <c r="AU250" s="156" t="s">
        <v>85</v>
      </c>
      <c r="AV250" s="13" t="s">
        <v>85</v>
      </c>
      <c r="AW250" s="13" t="s">
        <v>29</v>
      </c>
      <c r="AX250" s="13" t="s">
        <v>83</v>
      </c>
      <c r="AY250" s="156" t="s">
        <v>133</v>
      </c>
    </row>
    <row r="251" spans="1:65" s="2" customFormat="1" ht="16.5" customHeight="1">
      <c r="A251" s="30"/>
      <c r="B251" s="135"/>
      <c r="C251" s="136" t="s">
        <v>480</v>
      </c>
      <c r="D251" s="136" t="s">
        <v>134</v>
      </c>
      <c r="E251" s="137" t="s">
        <v>316</v>
      </c>
      <c r="F251" s="138" t="s">
        <v>317</v>
      </c>
      <c r="G251" s="139" t="s">
        <v>180</v>
      </c>
      <c r="H251" s="140">
        <v>6</v>
      </c>
      <c r="I251" s="202"/>
      <c r="J251" s="141">
        <f>ROUND(I251*H251,2)</f>
        <v>0</v>
      </c>
      <c r="K251" s="138" t="s">
        <v>1</v>
      </c>
      <c r="L251" s="31"/>
      <c r="M251" s="142" t="s">
        <v>1</v>
      </c>
      <c r="N251" s="143" t="s">
        <v>40</v>
      </c>
      <c r="O251" s="144">
        <v>0.14000000000000001</v>
      </c>
      <c r="P251" s="144">
        <f>O251*H251</f>
        <v>0.84000000000000008</v>
      </c>
      <c r="Q251" s="144">
        <v>0</v>
      </c>
      <c r="R251" s="144">
        <f>Q251*H251</f>
        <v>0</v>
      </c>
      <c r="S251" s="144">
        <v>0</v>
      </c>
      <c r="T251" s="145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6" t="s">
        <v>269</v>
      </c>
      <c r="AT251" s="146" t="s">
        <v>134</v>
      </c>
      <c r="AU251" s="146" t="s">
        <v>85</v>
      </c>
      <c r="AY251" s="18" t="s">
        <v>133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8" t="s">
        <v>83</v>
      </c>
      <c r="BK251" s="147">
        <f>ROUND(I251*H251,2)</f>
        <v>0</v>
      </c>
      <c r="BL251" s="18" t="s">
        <v>269</v>
      </c>
      <c r="BM251" s="146" t="s">
        <v>569</v>
      </c>
    </row>
    <row r="252" spans="1:65" s="2" customFormat="1" ht="16.5" customHeight="1">
      <c r="A252" s="30"/>
      <c r="B252" s="135"/>
      <c r="C252" s="136" t="s">
        <v>487</v>
      </c>
      <c r="D252" s="136" t="s">
        <v>134</v>
      </c>
      <c r="E252" s="137" t="s">
        <v>320</v>
      </c>
      <c r="F252" s="138" t="s">
        <v>321</v>
      </c>
      <c r="G252" s="139" t="s">
        <v>180</v>
      </c>
      <c r="H252" s="140">
        <v>6</v>
      </c>
      <c r="I252" s="202"/>
      <c r="J252" s="141">
        <f>ROUND(I252*H252,2)</f>
        <v>0</v>
      </c>
      <c r="K252" s="138" t="s">
        <v>181</v>
      </c>
      <c r="L252" s="31"/>
      <c r="M252" s="142" t="s">
        <v>1</v>
      </c>
      <c r="N252" s="143" t="s">
        <v>40</v>
      </c>
      <c r="O252" s="144">
        <v>0.113</v>
      </c>
      <c r="P252" s="144">
        <f>O252*H252</f>
        <v>0.67800000000000005</v>
      </c>
      <c r="Q252" s="144">
        <v>4.2999999999999999E-4</v>
      </c>
      <c r="R252" s="144">
        <f>Q252*H252</f>
        <v>2.5799999999999998E-3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269</v>
      </c>
      <c r="AT252" s="146" t="s">
        <v>134</v>
      </c>
      <c r="AU252" s="146" t="s">
        <v>85</v>
      </c>
      <c r="AY252" s="18" t="s">
        <v>133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83</v>
      </c>
      <c r="BK252" s="147">
        <f>ROUND(I252*H252,2)</f>
        <v>0</v>
      </c>
      <c r="BL252" s="18" t="s">
        <v>269</v>
      </c>
      <c r="BM252" s="146" t="s">
        <v>570</v>
      </c>
    </row>
    <row r="253" spans="1:65" s="2" customFormat="1" ht="16.5" customHeight="1">
      <c r="A253" s="30"/>
      <c r="B253" s="135"/>
      <c r="C253" s="136" t="s">
        <v>489</v>
      </c>
      <c r="D253" s="136" t="s">
        <v>134</v>
      </c>
      <c r="E253" s="137" t="s">
        <v>324</v>
      </c>
      <c r="F253" s="138" t="s">
        <v>325</v>
      </c>
      <c r="G253" s="139" t="s">
        <v>180</v>
      </c>
      <c r="H253" s="140">
        <v>6</v>
      </c>
      <c r="I253" s="202"/>
      <c r="J253" s="141">
        <f>ROUND(I253*H253,2)</f>
        <v>0</v>
      </c>
      <c r="K253" s="138" t="s">
        <v>1</v>
      </c>
      <c r="L253" s="31"/>
      <c r="M253" s="142" t="s">
        <v>1</v>
      </c>
      <c r="N253" s="143" t="s">
        <v>40</v>
      </c>
      <c r="O253" s="144">
        <v>0.113</v>
      </c>
      <c r="P253" s="144">
        <f>O253*H253</f>
        <v>0.67800000000000005</v>
      </c>
      <c r="Q253" s="144">
        <v>4.2999999999999999E-4</v>
      </c>
      <c r="R253" s="144">
        <f>Q253*H253</f>
        <v>2.5799999999999998E-3</v>
      </c>
      <c r="S253" s="144">
        <v>0</v>
      </c>
      <c r="T253" s="14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6" t="s">
        <v>269</v>
      </c>
      <c r="AT253" s="146" t="s">
        <v>134</v>
      </c>
      <c r="AU253" s="146" t="s">
        <v>85</v>
      </c>
      <c r="AY253" s="18" t="s">
        <v>133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83</v>
      </c>
      <c r="BK253" s="147">
        <f>ROUND(I253*H253,2)</f>
        <v>0</v>
      </c>
      <c r="BL253" s="18" t="s">
        <v>269</v>
      </c>
      <c r="BM253" s="146" t="s">
        <v>571</v>
      </c>
    </row>
    <row r="254" spans="1:65" s="11" customFormat="1" ht="22.9" customHeight="1">
      <c r="B254" s="125"/>
      <c r="D254" s="126" t="s">
        <v>74</v>
      </c>
      <c r="E254" s="176" t="s">
        <v>493</v>
      </c>
      <c r="F254" s="176" t="s">
        <v>494</v>
      </c>
      <c r="J254" s="177">
        <f>BK254</f>
        <v>0</v>
      </c>
      <c r="L254" s="125"/>
      <c r="M254" s="129"/>
      <c r="N254" s="130"/>
      <c r="O254" s="130"/>
      <c r="P254" s="131">
        <f>SUM(P255:P259)</f>
        <v>11.668800000000001</v>
      </c>
      <c r="Q254" s="130"/>
      <c r="R254" s="131">
        <f>SUM(R255:R259)</f>
        <v>8.3589000000000011E-2</v>
      </c>
      <c r="S254" s="130"/>
      <c r="T254" s="132">
        <f>SUM(T255:T259)</f>
        <v>1.7391E-2</v>
      </c>
      <c r="AR254" s="126" t="s">
        <v>85</v>
      </c>
      <c r="AT254" s="133" t="s">
        <v>74</v>
      </c>
      <c r="AU254" s="133" t="s">
        <v>83</v>
      </c>
      <c r="AY254" s="126" t="s">
        <v>133</v>
      </c>
      <c r="BK254" s="134">
        <f>SUM(BK255:BK259)</f>
        <v>0</v>
      </c>
    </row>
    <row r="255" spans="1:65" s="2" customFormat="1" ht="16.5" customHeight="1">
      <c r="A255" s="30"/>
      <c r="B255" s="135"/>
      <c r="C255" s="136" t="s">
        <v>491</v>
      </c>
      <c r="D255" s="136" t="s">
        <v>134</v>
      </c>
      <c r="E255" s="137" t="s">
        <v>496</v>
      </c>
      <c r="F255" s="138" t="s">
        <v>497</v>
      </c>
      <c r="G255" s="139" t="s">
        <v>180</v>
      </c>
      <c r="H255" s="140">
        <v>56.1</v>
      </c>
      <c r="I255" s="202"/>
      <c r="J255" s="141">
        <f>ROUND(I255*H255,2)</f>
        <v>0</v>
      </c>
      <c r="K255" s="138" t="s">
        <v>181</v>
      </c>
      <c r="L255" s="31"/>
      <c r="M255" s="142" t="s">
        <v>1</v>
      </c>
      <c r="N255" s="143" t="s">
        <v>40</v>
      </c>
      <c r="O255" s="144">
        <v>7.3999999999999996E-2</v>
      </c>
      <c r="P255" s="144">
        <f>O255*H255</f>
        <v>4.1513999999999998</v>
      </c>
      <c r="Q255" s="144">
        <v>1E-3</v>
      </c>
      <c r="R255" s="144">
        <f>Q255*H255</f>
        <v>5.6100000000000004E-2</v>
      </c>
      <c r="S255" s="144">
        <v>3.1E-4</v>
      </c>
      <c r="T255" s="145">
        <f>S255*H255</f>
        <v>1.7391E-2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6" t="s">
        <v>269</v>
      </c>
      <c r="AT255" s="146" t="s">
        <v>134</v>
      </c>
      <c r="AU255" s="146" t="s">
        <v>85</v>
      </c>
      <c r="AY255" s="18" t="s">
        <v>133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8" t="s">
        <v>83</v>
      </c>
      <c r="BK255" s="147">
        <f>ROUND(I255*H255,2)</f>
        <v>0</v>
      </c>
      <c r="BL255" s="18" t="s">
        <v>269</v>
      </c>
      <c r="BM255" s="146" t="s">
        <v>572</v>
      </c>
    </row>
    <row r="256" spans="1:65" s="13" customFormat="1">
      <c r="B256" s="155"/>
      <c r="D256" s="149" t="s">
        <v>143</v>
      </c>
      <c r="E256" s="156" t="s">
        <v>1</v>
      </c>
      <c r="F256" s="157" t="s">
        <v>573</v>
      </c>
      <c r="H256" s="158">
        <v>56.1</v>
      </c>
      <c r="L256" s="155"/>
      <c r="M256" s="159"/>
      <c r="N256" s="160"/>
      <c r="O256" s="160"/>
      <c r="P256" s="160"/>
      <c r="Q256" s="160"/>
      <c r="R256" s="160"/>
      <c r="S256" s="160"/>
      <c r="T256" s="161"/>
      <c r="AT256" s="156" t="s">
        <v>143</v>
      </c>
      <c r="AU256" s="156" t="s">
        <v>85</v>
      </c>
      <c r="AV256" s="13" t="s">
        <v>85</v>
      </c>
      <c r="AW256" s="13" t="s">
        <v>29</v>
      </c>
      <c r="AX256" s="13" t="s">
        <v>83</v>
      </c>
      <c r="AY256" s="156" t="s">
        <v>133</v>
      </c>
    </row>
    <row r="257" spans="1:65" s="2" customFormat="1" ht="21.75" customHeight="1">
      <c r="A257" s="30"/>
      <c r="B257" s="135"/>
      <c r="C257" s="136" t="s">
        <v>495</v>
      </c>
      <c r="D257" s="136" t="s">
        <v>134</v>
      </c>
      <c r="E257" s="137" t="s">
        <v>501</v>
      </c>
      <c r="F257" s="138" t="s">
        <v>502</v>
      </c>
      <c r="G257" s="139" t="s">
        <v>180</v>
      </c>
      <c r="H257" s="140">
        <v>56.1</v>
      </c>
      <c r="I257" s="202"/>
      <c r="J257" s="141">
        <f>ROUND(I257*H257,2)</f>
        <v>0</v>
      </c>
      <c r="K257" s="138" t="s">
        <v>181</v>
      </c>
      <c r="L257" s="31"/>
      <c r="M257" s="142" t="s">
        <v>1</v>
      </c>
      <c r="N257" s="143" t="s">
        <v>40</v>
      </c>
      <c r="O257" s="144">
        <v>3.6999999999999998E-2</v>
      </c>
      <c r="P257" s="144">
        <f>O257*H257</f>
        <v>2.0756999999999999</v>
      </c>
      <c r="Q257" s="144">
        <v>0</v>
      </c>
      <c r="R257" s="144">
        <f>Q257*H257</f>
        <v>0</v>
      </c>
      <c r="S257" s="144">
        <v>0</v>
      </c>
      <c r="T257" s="145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6" t="s">
        <v>269</v>
      </c>
      <c r="AT257" s="146" t="s">
        <v>134</v>
      </c>
      <c r="AU257" s="146" t="s">
        <v>85</v>
      </c>
      <c r="AY257" s="18" t="s">
        <v>133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8" t="s">
        <v>83</v>
      </c>
      <c r="BK257" s="147">
        <f>ROUND(I257*H257,2)</f>
        <v>0</v>
      </c>
      <c r="BL257" s="18" t="s">
        <v>269</v>
      </c>
      <c r="BM257" s="146" t="s">
        <v>574</v>
      </c>
    </row>
    <row r="258" spans="1:65" s="2" customFormat="1" ht="21.75" customHeight="1">
      <c r="A258" s="30"/>
      <c r="B258" s="135"/>
      <c r="C258" s="136" t="s">
        <v>500</v>
      </c>
      <c r="D258" s="136" t="s">
        <v>134</v>
      </c>
      <c r="E258" s="137" t="s">
        <v>505</v>
      </c>
      <c r="F258" s="138" t="s">
        <v>506</v>
      </c>
      <c r="G258" s="139" t="s">
        <v>180</v>
      </c>
      <c r="H258" s="140">
        <v>56.1</v>
      </c>
      <c r="I258" s="202"/>
      <c r="J258" s="141">
        <f>ROUND(I258*H258,2)</f>
        <v>0</v>
      </c>
      <c r="K258" s="138" t="s">
        <v>181</v>
      </c>
      <c r="L258" s="31"/>
      <c r="M258" s="142" t="s">
        <v>1</v>
      </c>
      <c r="N258" s="143" t="s">
        <v>40</v>
      </c>
      <c r="O258" s="144">
        <v>3.3000000000000002E-2</v>
      </c>
      <c r="P258" s="144">
        <f>O258*H258</f>
        <v>1.8513000000000002</v>
      </c>
      <c r="Q258" s="144">
        <v>2.0000000000000001E-4</v>
      </c>
      <c r="R258" s="144">
        <f>Q258*H258</f>
        <v>1.1220000000000001E-2</v>
      </c>
      <c r="S258" s="144">
        <v>0</v>
      </c>
      <c r="T258" s="145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6" t="s">
        <v>269</v>
      </c>
      <c r="AT258" s="146" t="s">
        <v>134</v>
      </c>
      <c r="AU258" s="146" t="s">
        <v>85</v>
      </c>
      <c r="AY258" s="18" t="s">
        <v>133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83</v>
      </c>
      <c r="BK258" s="147">
        <f>ROUND(I258*H258,2)</f>
        <v>0</v>
      </c>
      <c r="BL258" s="18" t="s">
        <v>269</v>
      </c>
      <c r="BM258" s="146" t="s">
        <v>575</v>
      </c>
    </row>
    <row r="259" spans="1:65" s="2" customFormat="1" ht="21.75" customHeight="1">
      <c r="A259" s="30"/>
      <c r="B259" s="135"/>
      <c r="C259" s="136" t="s">
        <v>504</v>
      </c>
      <c r="D259" s="136" t="s">
        <v>134</v>
      </c>
      <c r="E259" s="137" t="s">
        <v>509</v>
      </c>
      <c r="F259" s="138" t="s">
        <v>510</v>
      </c>
      <c r="G259" s="139" t="s">
        <v>180</v>
      </c>
      <c r="H259" s="140">
        <v>56.1</v>
      </c>
      <c r="I259" s="202"/>
      <c r="J259" s="141">
        <f>ROUND(I259*H259,2)</f>
        <v>0</v>
      </c>
      <c r="K259" s="138" t="s">
        <v>181</v>
      </c>
      <c r="L259" s="31"/>
      <c r="M259" s="178" t="s">
        <v>1</v>
      </c>
      <c r="N259" s="179" t="s">
        <v>40</v>
      </c>
      <c r="O259" s="180">
        <v>6.4000000000000001E-2</v>
      </c>
      <c r="P259" s="180">
        <f>O259*H259</f>
        <v>3.5904000000000003</v>
      </c>
      <c r="Q259" s="180">
        <v>2.9E-4</v>
      </c>
      <c r="R259" s="180">
        <f>Q259*H259</f>
        <v>1.6269000000000002E-2</v>
      </c>
      <c r="S259" s="180">
        <v>0</v>
      </c>
      <c r="T259" s="181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6" t="s">
        <v>269</v>
      </c>
      <c r="AT259" s="146" t="s">
        <v>134</v>
      </c>
      <c r="AU259" s="146" t="s">
        <v>85</v>
      </c>
      <c r="AY259" s="18" t="s">
        <v>133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8" t="s">
        <v>83</v>
      </c>
      <c r="BK259" s="147">
        <f>ROUND(I259*H259,2)</f>
        <v>0</v>
      </c>
      <c r="BL259" s="18" t="s">
        <v>269</v>
      </c>
      <c r="BM259" s="146" t="s">
        <v>576</v>
      </c>
    </row>
    <row r="260" spans="1:65" s="2" customFormat="1" ht="6.95" customHeight="1">
      <c r="A260" s="30"/>
      <c r="B260" s="45"/>
      <c r="C260" s="46"/>
      <c r="D260" s="46"/>
      <c r="E260" s="46"/>
      <c r="F260" s="46"/>
      <c r="G260" s="46"/>
      <c r="H260" s="46"/>
      <c r="I260" s="46"/>
      <c r="J260" s="46"/>
      <c r="K260" s="46"/>
      <c r="L260" s="31"/>
      <c r="M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</row>
  </sheetData>
  <autoFilter ref="C127:K259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4"/>
  <sheetViews>
    <sheetView showGridLines="0" topLeftCell="A246" workbookViewId="0">
      <selection activeCell="I263" sqref="I131:I26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577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ROUND(J128,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ROUND((SUM(BE128:BE263)),  2)</f>
        <v>0</v>
      </c>
      <c r="G33" s="30"/>
      <c r="H33" s="30"/>
      <c r="I33" s="99">
        <v>0.21</v>
      </c>
      <c r="J33" s="98">
        <f>ROUND(((SUM(BE128:BE263))*I33),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ROUND((SUM(BF128:BF263)),  2)</f>
        <v>0</v>
      </c>
      <c r="G34" s="30"/>
      <c r="H34" s="30"/>
      <c r="I34" s="99">
        <v>0.15</v>
      </c>
      <c r="J34" s="98">
        <f>ROUND(((SUM(BF128:BF263))*I34),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ROUND((SUM(BG128:BG263)),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ROUND((SUM(BH128:BH263)),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ROUND((SUM(BI128:BI263)),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04 - Jezový pilíř č. 4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J128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J129</f>
        <v>0</v>
      </c>
      <c r="L97" s="111"/>
    </row>
    <row r="98" spans="1:31" s="15" customFormat="1" ht="19.899999999999999" customHeight="1">
      <c r="B98" s="172"/>
      <c r="D98" s="173" t="s">
        <v>167</v>
      </c>
      <c r="E98" s="174"/>
      <c r="F98" s="174"/>
      <c r="G98" s="174"/>
      <c r="H98" s="174"/>
      <c r="I98" s="174"/>
      <c r="J98" s="175">
        <f>J130</f>
        <v>0</v>
      </c>
      <c r="L98" s="172"/>
    </row>
    <row r="99" spans="1:31" s="15" customFormat="1" ht="19.899999999999999" customHeight="1">
      <c r="B99" s="172"/>
      <c r="D99" s="173" t="s">
        <v>168</v>
      </c>
      <c r="E99" s="174"/>
      <c r="F99" s="174"/>
      <c r="G99" s="174"/>
      <c r="H99" s="174"/>
      <c r="I99" s="174"/>
      <c r="J99" s="175">
        <f>J134</f>
        <v>0</v>
      </c>
      <c r="L99" s="172"/>
    </row>
    <row r="100" spans="1:31" s="15" customFormat="1" ht="19.899999999999999" customHeight="1">
      <c r="B100" s="172"/>
      <c r="D100" s="173" t="s">
        <v>169</v>
      </c>
      <c r="E100" s="174"/>
      <c r="F100" s="174"/>
      <c r="G100" s="174"/>
      <c r="H100" s="174"/>
      <c r="I100" s="174"/>
      <c r="J100" s="175">
        <f>J150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J205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J214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J216</f>
        <v>0</v>
      </c>
      <c r="L103" s="111"/>
    </row>
    <row r="104" spans="1:31" s="15" customFormat="1" ht="19.899999999999999" customHeight="1">
      <c r="B104" s="172"/>
      <c r="D104" s="173" t="s">
        <v>173</v>
      </c>
      <c r="E104" s="174"/>
      <c r="F104" s="174"/>
      <c r="G104" s="174"/>
      <c r="H104" s="174"/>
      <c r="I104" s="174"/>
      <c r="J104" s="175">
        <f>J217</f>
        <v>0</v>
      </c>
      <c r="L104" s="172"/>
    </row>
    <row r="105" spans="1:31" s="15" customFormat="1" ht="19.899999999999999" customHeight="1">
      <c r="B105" s="172"/>
      <c r="D105" s="173" t="s">
        <v>328</v>
      </c>
      <c r="E105" s="174"/>
      <c r="F105" s="174"/>
      <c r="G105" s="174"/>
      <c r="H105" s="174"/>
      <c r="I105" s="174"/>
      <c r="J105" s="175">
        <f>J227</f>
        <v>0</v>
      </c>
      <c r="L105" s="172"/>
    </row>
    <row r="106" spans="1:31" s="15" customFormat="1" ht="19.899999999999999" customHeight="1">
      <c r="B106" s="172"/>
      <c r="D106" s="173" t="s">
        <v>329</v>
      </c>
      <c r="E106" s="174"/>
      <c r="F106" s="174"/>
      <c r="G106" s="174"/>
      <c r="H106" s="174"/>
      <c r="I106" s="174"/>
      <c r="J106" s="175">
        <f>J239</f>
        <v>0</v>
      </c>
      <c r="L106" s="172"/>
    </row>
    <row r="107" spans="1:31" s="15" customFormat="1" ht="19.899999999999999" customHeight="1">
      <c r="B107" s="172"/>
      <c r="D107" s="173" t="s">
        <v>174</v>
      </c>
      <c r="E107" s="174"/>
      <c r="F107" s="174"/>
      <c r="G107" s="174"/>
      <c r="H107" s="174"/>
      <c r="I107" s="174"/>
      <c r="J107" s="175">
        <f>J242</f>
        <v>0</v>
      </c>
      <c r="L107" s="172"/>
    </row>
    <row r="108" spans="1:31" s="15" customFormat="1" ht="19.899999999999999" customHeight="1">
      <c r="B108" s="172"/>
      <c r="D108" s="173" t="s">
        <v>330</v>
      </c>
      <c r="E108" s="174"/>
      <c r="F108" s="174"/>
      <c r="G108" s="174"/>
      <c r="H108" s="174"/>
      <c r="I108" s="174"/>
      <c r="J108" s="175">
        <f>J258</f>
        <v>0</v>
      </c>
      <c r="L108" s="172"/>
    </row>
    <row r="109" spans="1:31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22" t="s">
        <v>119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Trilčův jez</v>
      </c>
      <c r="F118" s="259"/>
      <c r="G118" s="259"/>
      <c r="H118" s="25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7" t="s">
        <v>111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23" t="str">
        <f>E9</f>
        <v>SO 04 - Jezový pilíř č. 4</v>
      </c>
      <c r="F120" s="257"/>
      <c r="G120" s="257"/>
      <c r="H120" s="257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7" t="s">
        <v>18</v>
      </c>
      <c r="D122" s="30"/>
      <c r="E122" s="30"/>
      <c r="F122" s="25" t="str">
        <f>F12</f>
        <v>České Budějovice</v>
      </c>
      <c r="G122" s="30"/>
      <c r="H122" s="30"/>
      <c r="I122" s="27" t="s">
        <v>20</v>
      </c>
      <c r="J122" s="53" t="str">
        <f>IF(J12="","",J12)</f>
        <v>24. 3. 2020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22</v>
      </c>
      <c r="D124" s="30"/>
      <c r="E124" s="30"/>
      <c r="F124" s="25" t="str">
        <f>E15</f>
        <v xml:space="preserve"> </v>
      </c>
      <c r="G124" s="30"/>
      <c r="H124" s="30"/>
      <c r="I124" s="27" t="s">
        <v>27</v>
      </c>
      <c r="J124" s="28" t="str">
        <f>E21</f>
        <v>Ing. Filip Duda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25.7" customHeight="1">
      <c r="A125" s="30"/>
      <c r="B125" s="31"/>
      <c r="C125" s="27" t="s">
        <v>26</v>
      </c>
      <c r="D125" s="30"/>
      <c r="E125" s="30"/>
      <c r="F125" s="25" t="str">
        <f>IF(E18="","",E18)</f>
        <v xml:space="preserve"> </v>
      </c>
      <c r="G125" s="30"/>
      <c r="H125" s="30"/>
      <c r="I125" s="27" t="s">
        <v>30</v>
      </c>
      <c r="J125" s="28" t="str">
        <f>E24</f>
        <v>Filip Šimek www.rozp.cz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15"/>
      <c r="B127" s="116"/>
      <c r="C127" s="117" t="s">
        <v>120</v>
      </c>
      <c r="D127" s="118" t="s">
        <v>60</v>
      </c>
      <c r="E127" s="118" t="s">
        <v>56</v>
      </c>
      <c r="F127" s="118" t="s">
        <v>57</v>
      </c>
      <c r="G127" s="118" t="s">
        <v>121</v>
      </c>
      <c r="H127" s="118" t="s">
        <v>122</v>
      </c>
      <c r="I127" s="118" t="s">
        <v>123</v>
      </c>
      <c r="J127" s="118" t="s">
        <v>115</v>
      </c>
      <c r="K127" s="119" t="s">
        <v>124</v>
      </c>
      <c r="L127" s="120"/>
      <c r="M127" s="60" t="s">
        <v>1</v>
      </c>
      <c r="N127" s="61" t="s">
        <v>39</v>
      </c>
      <c r="O127" s="61" t="s">
        <v>125</v>
      </c>
      <c r="P127" s="61" t="s">
        <v>126</v>
      </c>
      <c r="Q127" s="61" t="s">
        <v>127</v>
      </c>
      <c r="R127" s="61" t="s">
        <v>128</v>
      </c>
      <c r="S127" s="61" t="s">
        <v>129</v>
      </c>
      <c r="T127" s="62" t="s">
        <v>130</v>
      </c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63" s="2" customFormat="1" ht="22.9" customHeight="1">
      <c r="A128" s="30"/>
      <c r="B128" s="31"/>
      <c r="C128" s="67" t="s">
        <v>131</v>
      </c>
      <c r="D128" s="30"/>
      <c r="E128" s="30"/>
      <c r="F128" s="30"/>
      <c r="G128" s="30"/>
      <c r="H128" s="30"/>
      <c r="I128" s="30"/>
      <c r="J128" s="121">
        <f>BK128</f>
        <v>0</v>
      </c>
      <c r="K128" s="30"/>
      <c r="L128" s="31"/>
      <c r="M128" s="63"/>
      <c r="N128" s="54"/>
      <c r="O128" s="64"/>
      <c r="P128" s="122">
        <f>P129+P216</f>
        <v>748.00073899999995</v>
      </c>
      <c r="Q128" s="64"/>
      <c r="R128" s="122">
        <f>R129+R216</f>
        <v>7.619479580000001</v>
      </c>
      <c r="S128" s="64"/>
      <c r="T128" s="123">
        <f>T129+T216</f>
        <v>9.1441520000000001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74</v>
      </c>
      <c r="AU128" s="18" t="s">
        <v>117</v>
      </c>
      <c r="BK128" s="124">
        <f>BK129+BK216</f>
        <v>0</v>
      </c>
    </row>
    <row r="129" spans="1:65" s="11" customFormat="1" ht="25.9" customHeight="1">
      <c r="B129" s="125"/>
      <c r="D129" s="126" t="s">
        <v>74</v>
      </c>
      <c r="E129" s="127" t="s">
        <v>175</v>
      </c>
      <c r="F129" s="127" t="s">
        <v>176</v>
      </c>
      <c r="J129" s="128">
        <f>BK129</f>
        <v>0</v>
      </c>
      <c r="L129" s="125"/>
      <c r="M129" s="129"/>
      <c r="N129" s="130"/>
      <c r="O129" s="130"/>
      <c r="P129" s="131">
        <f>P130+P134+P150+P205+P214</f>
        <v>715.48068599999999</v>
      </c>
      <c r="Q129" s="130"/>
      <c r="R129" s="131">
        <f>R130+R134+R150+R205+R214</f>
        <v>7.4791393800000012</v>
      </c>
      <c r="S129" s="130"/>
      <c r="T129" s="132">
        <f>T130+T134+T150+T205+T214</f>
        <v>9.1051680000000008</v>
      </c>
      <c r="AR129" s="126" t="s">
        <v>83</v>
      </c>
      <c r="AT129" s="133" t="s">
        <v>74</v>
      </c>
      <c r="AU129" s="133" t="s">
        <v>75</v>
      </c>
      <c r="AY129" s="126" t="s">
        <v>133</v>
      </c>
      <c r="BK129" s="134">
        <f>BK130+BK134+BK150+BK205+BK214</f>
        <v>0</v>
      </c>
    </row>
    <row r="130" spans="1:65" s="11" customFormat="1" ht="22.9" customHeight="1">
      <c r="B130" s="125"/>
      <c r="D130" s="126" t="s">
        <v>74</v>
      </c>
      <c r="E130" s="176" t="s">
        <v>158</v>
      </c>
      <c r="F130" s="176" t="s">
        <v>177</v>
      </c>
      <c r="J130" s="177">
        <f>BK130</f>
        <v>0</v>
      </c>
      <c r="L130" s="125"/>
      <c r="M130" s="129"/>
      <c r="N130" s="130"/>
      <c r="O130" s="130"/>
      <c r="P130" s="131">
        <f>SUM(P131:P133)</f>
        <v>10.013</v>
      </c>
      <c r="Q130" s="130"/>
      <c r="R130" s="131">
        <f>SUM(R131:R133)</f>
        <v>0.30039000000000005</v>
      </c>
      <c r="S130" s="130"/>
      <c r="T130" s="132">
        <f>SUM(T131:T133)</f>
        <v>0</v>
      </c>
      <c r="AR130" s="126" t="s">
        <v>83</v>
      </c>
      <c r="AT130" s="133" t="s">
        <v>74</v>
      </c>
      <c r="AU130" s="133" t="s">
        <v>83</v>
      </c>
      <c r="AY130" s="126" t="s">
        <v>133</v>
      </c>
      <c r="BK130" s="134">
        <f>SUM(BK131:BK133)</f>
        <v>0</v>
      </c>
    </row>
    <row r="131" spans="1:65" s="2" customFormat="1" ht="21.75" customHeight="1">
      <c r="A131" s="30"/>
      <c r="B131" s="135"/>
      <c r="C131" s="136" t="s">
        <v>83</v>
      </c>
      <c r="D131" s="136" t="s">
        <v>134</v>
      </c>
      <c r="E131" s="137" t="s">
        <v>178</v>
      </c>
      <c r="F131" s="138" t="s">
        <v>179</v>
      </c>
      <c r="G131" s="139" t="s">
        <v>180</v>
      </c>
      <c r="H131" s="140">
        <v>52.7</v>
      </c>
      <c r="I131" s="202"/>
      <c r="J131" s="141">
        <f>ROUND(I131*H131,2)</f>
        <v>0</v>
      </c>
      <c r="K131" s="138" t="s">
        <v>181</v>
      </c>
      <c r="L131" s="31"/>
      <c r="M131" s="142" t="s">
        <v>1</v>
      </c>
      <c r="N131" s="143" t="s">
        <v>40</v>
      </c>
      <c r="O131" s="144">
        <v>0.19</v>
      </c>
      <c r="P131" s="144">
        <f>O131*H131</f>
        <v>10.013</v>
      </c>
      <c r="Q131" s="144">
        <v>5.7000000000000002E-3</v>
      </c>
      <c r="R131" s="144">
        <f>Q131*H131</f>
        <v>0.30039000000000005</v>
      </c>
      <c r="S131" s="144">
        <v>0</v>
      </c>
      <c r="T131" s="145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6" t="s">
        <v>138</v>
      </c>
      <c r="AT131" s="146" t="s">
        <v>134</v>
      </c>
      <c r="AU131" s="146" t="s">
        <v>85</v>
      </c>
      <c r="AY131" s="18" t="s">
        <v>133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8" t="s">
        <v>83</v>
      </c>
      <c r="BK131" s="147">
        <f>ROUND(I131*H131,2)</f>
        <v>0</v>
      </c>
      <c r="BL131" s="18" t="s">
        <v>138</v>
      </c>
      <c r="BM131" s="146" t="s">
        <v>578</v>
      </c>
    </row>
    <row r="132" spans="1:65" s="13" customFormat="1">
      <c r="B132" s="155"/>
      <c r="D132" s="149" t="s">
        <v>143</v>
      </c>
      <c r="E132" s="156" t="s">
        <v>1</v>
      </c>
      <c r="F132" s="157" t="s">
        <v>332</v>
      </c>
      <c r="H132" s="158">
        <v>52.7</v>
      </c>
      <c r="L132" s="155"/>
      <c r="M132" s="159"/>
      <c r="N132" s="160"/>
      <c r="O132" s="160"/>
      <c r="P132" s="160"/>
      <c r="Q132" s="160"/>
      <c r="R132" s="160"/>
      <c r="S132" s="160"/>
      <c r="T132" s="161"/>
      <c r="AT132" s="156" t="s">
        <v>143</v>
      </c>
      <c r="AU132" s="156" t="s">
        <v>85</v>
      </c>
      <c r="AV132" s="13" t="s">
        <v>85</v>
      </c>
      <c r="AW132" s="13" t="s">
        <v>29</v>
      </c>
      <c r="AX132" s="13" t="s">
        <v>75</v>
      </c>
      <c r="AY132" s="156" t="s">
        <v>133</v>
      </c>
    </row>
    <row r="133" spans="1:65" s="14" customFormat="1">
      <c r="B133" s="162"/>
      <c r="D133" s="149" t="s">
        <v>143</v>
      </c>
      <c r="E133" s="163" t="s">
        <v>1</v>
      </c>
      <c r="F133" s="164" t="s">
        <v>150</v>
      </c>
      <c r="H133" s="165">
        <v>52.7</v>
      </c>
      <c r="L133" s="162"/>
      <c r="M133" s="166"/>
      <c r="N133" s="167"/>
      <c r="O133" s="167"/>
      <c r="P133" s="167"/>
      <c r="Q133" s="167"/>
      <c r="R133" s="167"/>
      <c r="S133" s="167"/>
      <c r="T133" s="168"/>
      <c r="AT133" s="163" t="s">
        <v>143</v>
      </c>
      <c r="AU133" s="163" t="s">
        <v>85</v>
      </c>
      <c r="AV133" s="14" t="s">
        <v>138</v>
      </c>
      <c r="AW133" s="14" t="s">
        <v>29</v>
      </c>
      <c r="AX133" s="14" t="s">
        <v>83</v>
      </c>
      <c r="AY133" s="163" t="s">
        <v>133</v>
      </c>
    </row>
    <row r="134" spans="1:65" s="11" customFormat="1" ht="22.9" customHeight="1">
      <c r="B134" s="125"/>
      <c r="D134" s="126" t="s">
        <v>74</v>
      </c>
      <c r="E134" s="176" t="s">
        <v>190</v>
      </c>
      <c r="F134" s="176" t="s">
        <v>191</v>
      </c>
      <c r="J134" s="177">
        <f>BK134</f>
        <v>0</v>
      </c>
      <c r="L134" s="125"/>
      <c r="M134" s="129"/>
      <c r="N134" s="130"/>
      <c r="O134" s="130"/>
      <c r="P134" s="131">
        <f>SUM(P135:P149)</f>
        <v>136.07245599999999</v>
      </c>
      <c r="Q134" s="130"/>
      <c r="R134" s="131">
        <f>SUM(R135:R149)</f>
        <v>5.0189133800000008</v>
      </c>
      <c r="S134" s="130"/>
      <c r="T134" s="132">
        <f>SUM(T135:T149)</f>
        <v>0</v>
      </c>
      <c r="AR134" s="126" t="s">
        <v>83</v>
      </c>
      <c r="AT134" s="133" t="s">
        <v>74</v>
      </c>
      <c r="AU134" s="133" t="s">
        <v>83</v>
      </c>
      <c r="AY134" s="126" t="s">
        <v>133</v>
      </c>
      <c r="BK134" s="134">
        <f>SUM(BK135:BK149)</f>
        <v>0</v>
      </c>
    </row>
    <row r="135" spans="1:65" s="2" customFormat="1" ht="21.75" customHeight="1">
      <c r="A135" s="30"/>
      <c r="B135" s="135"/>
      <c r="C135" s="136" t="s">
        <v>85</v>
      </c>
      <c r="D135" s="136" t="s">
        <v>134</v>
      </c>
      <c r="E135" s="137" t="s">
        <v>333</v>
      </c>
      <c r="F135" s="138" t="s">
        <v>334</v>
      </c>
      <c r="G135" s="139" t="s">
        <v>295</v>
      </c>
      <c r="H135" s="140">
        <v>33.75</v>
      </c>
      <c r="I135" s="202"/>
      <c r="J135" s="141">
        <f>ROUND(I135*H135,2)</f>
        <v>0</v>
      </c>
      <c r="K135" s="138" t="s">
        <v>181</v>
      </c>
      <c r="L135" s="31"/>
      <c r="M135" s="142" t="s">
        <v>1</v>
      </c>
      <c r="N135" s="143" t="s">
        <v>40</v>
      </c>
      <c r="O135" s="144">
        <v>0.37</v>
      </c>
      <c r="P135" s="144">
        <f>O135*H135</f>
        <v>12.487500000000001</v>
      </c>
      <c r="Q135" s="144">
        <v>1.5E-3</v>
      </c>
      <c r="R135" s="144">
        <f>Q135*H135</f>
        <v>5.0625000000000003E-2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579</v>
      </c>
    </row>
    <row r="136" spans="1:65" s="13" customFormat="1">
      <c r="B136" s="155"/>
      <c r="D136" s="149" t="s">
        <v>143</v>
      </c>
      <c r="E136" s="156" t="s">
        <v>1</v>
      </c>
      <c r="F136" s="157" t="s">
        <v>580</v>
      </c>
      <c r="H136" s="158">
        <v>11.71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143</v>
      </c>
      <c r="AU136" s="156" t="s">
        <v>85</v>
      </c>
      <c r="AV136" s="13" t="s">
        <v>85</v>
      </c>
      <c r="AW136" s="13" t="s">
        <v>29</v>
      </c>
      <c r="AX136" s="13" t="s">
        <v>75</v>
      </c>
      <c r="AY136" s="156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337</v>
      </c>
      <c r="H137" s="158">
        <v>8.58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75</v>
      </c>
      <c r="AY137" s="156" t="s">
        <v>133</v>
      </c>
    </row>
    <row r="138" spans="1:65" s="13" customFormat="1">
      <c r="B138" s="155"/>
      <c r="D138" s="149" t="s">
        <v>143</v>
      </c>
      <c r="E138" s="156" t="s">
        <v>1</v>
      </c>
      <c r="F138" s="157" t="s">
        <v>581</v>
      </c>
      <c r="H138" s="158">
        <v>7.7</v>
      </c>
      <c r="L138" s="155"/>
      <c r="M138" s="159"/>
      <c r="N138" s="160"/>
      <c r="O138" s="160"/>
      <c r="P138" s="160"/>
      <c r="Q138" s="160"/>
      <c r="R138" s="160"/>
      <c r="S138" s="160"/>
      <c r="T138" s="161"/>
      <c r="AT138" s="156" t="s">
        <v>143</v>
      </c>
      <c r="AU138" s="156" t="s">
        <v>85</v>
      </c>
      <c r="AV138" s="13" t="s">
        <v>85</v>
      </c>
      <c r="AW138" s="13" t="s">
        <v>29</v>
      </c>
      <c r="AX138" s="13" t="s">
        <v>75</v>
      </c>
      <c r="AY138" s="156" t="s">
        <v>133</v>
      </c>
    </row>
    <row r="139" spans="1:65" s="13" customFormat="1">
      <c r="B139" s="155"/>
      <c r="D139" s="149" t="s">
        <v>143</v>
      </c>
      <c r="E139" s="156" t="s">
        <v>1</v>
      </c>
      <c r="F139" s="157" t="s">
        <v>338</v>
      </c>
      <c r="H139" s="158">
        <v>5.76</v>
      </c>
      <c r="L139" s="155"/>
      <c r="M139" s="159"/>
      <c r="N139" s="160"/>
      <c r="O139" s="160"/>
      <c r="P139" s="160"/>
      <c r="Q139" s="160"/>
      <c r="R139" s="160"/>
      <c r="S139" s="160"/>
      <c r="T139" s="161"/>
      <c r="AT139" s="156" t="s">
        <v>143</v>
      </c>
      <c r="AU139" s="156" t="s">
        <v>85</v>
      </c>
      <c r="AV139" s="13" t="s">
        <v>85</v>
      </c>
      <c r="AW139" s="13" t="s">
        <v>29</v>
      </c>
      <c r="AX139" s="13" t="s">
        <v>75</v>
      </c>
      <c r="AY139" s="156" t="s">
        <v>133</v>
      </c>
    </row>
    <row r="140" spans="1:65" s="14" customFormat="1">
      <c r="B140" s="162"/>
      <c r="D140" s="149" t="s">
        <v>143</v>
      </c>
      <c r="E140" s="163" t="s">
        <v>1</v>
      </c>
      <c r="F140" s="164" t="s">
        <v>150</v>
      </c>
      <c r="H140" s="165">
        <v>33.75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3" t="s">
        <v>143</v>
      </c>
      <c r="AU140" s="163" t="s">
        <v>85</v>
      </c>
      <c r="AV140" s="14" t="s">
        <v>138</v>
      </c>
      <c r="AW140" s="14" t="s">
        <v>29</v>
      </c>
      <c r="AX140" s="14" t="s">
        <v>83</v>
      </c>
      <c r="AY140" s="163" t="s">
        <v>133</v>
      </c>
    </row>
    <row r="141" spans="1:65" s="2" customFormat="1" ht="21.75" customHeight="1">
      <c r="A141" s="30"/>
      <c r="B141" s="135"/>
      <c r="C141" s="136" t="s">
        <v>146</v>
      </c>
      <c r="D141" s="136" t="s">
        <v>134</v>
      </c>
      <c r="E141" s="137" t="s">
        <v>192</v>
      </c>
      <c r="F141" s="138" t="s">
        <v>193</v>
      </c>
      <c r="G141" s="139" t="s">
        <v>180</v>
      </c>
      <c r="H141" s="140">
        <v>108.218</v>
      </c>
      <c r="I141" s="202"/>
      <c r="J141" s="141">
        <f>ROUND(I141*H141,2)</f>
        <v>0</v>
      </c>
      <c r="K141" s="138" t="s">
        <v>181</v>
      </c>
      <c r="L141" s="31"/>
      <c r="M141" s="142" t="s">
        <v>1</v>
      </c>
      <c r="N141" s="143" t="s">
        <v>40</v>
      </c>
      <c r="O141" s="144">
        <v>8.6999999999999994E-2</v>
      </c>
      <c r="P141" s="144">
        <f>O141*H141</f>
        <v>9.4149659999999997</v>
      </c>
      <c r="Q141" s="144">
        <v>7.3499999999999998E-3</v>
      </c>
      <c r="R141" s="144">
        <f>Q141*H141</f>
        <v>0.79540230000000001</v>
      </c>
      <c r="S141" s="144">
        <v>0</v>
      </c>
      <c r="T141" s="14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6" t="s">
        <v>138</v>
      </c>
      <c r="AT141" s="146" t="s">
        <v>134</v>
      </c>
      <c r="AU141" s="146" t="s">
        <v>85</v>
      </c>
      <c r="AY141" s="18" t="s">
        <v>133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8" t="s">
        <v>83</v>
      </c>
      <c r="BK141" s="147">
        <f>ROUND(I141*H141,2)</f>
        <v>0</v>
      </c>
      <c r="BL141" s="18" t="s">
        <v>138</v>
      </c>
      <c r="BM141" s="146" t="s">
        <v>582</v>
      </c>
    </row>
    <row r="142" spans="1:65" s="13" customFormat="1">
      <c r="B142" s="155"/>
      <c r="D142" s="149" t="s">
        <v>143</v>
      </c>
      <c r="E142" s="156" t="s">
        <v>1</v>
      </c>
      <c r="F142" s="157" t="s">
        <v>583</v>
      </c>
      <c r="H142" s="158">
        <v>19.187999999999999</v>
      </c>
      <c r="L142" s="155"/>
      <c r="M142" s="159"/>
      <c r="N142" s="160"/>
      <c r="O142" s="160"/>
      <c r="P142" s="160"/>
      <c r="Q142" s="160"/>
      <c r="R142" s="160"/>
      <c r="S142" s="160"/>
      <c r="T142" s="161"/>
      <c r="AT142" s="156" t="s">
        <v>143</v>
      </c>
      <c r="AU142" s="156" t="s">
        <v>85</v>
      </c>
      <c r="AV142" s="13" t="s">
        <v>85</v>
      </c>
      <c r="AW142" s="13" t="s">
        <v>29</v>
      </c>
      <c r="AX142" s="13" t="s">
        <v>75</v>
      </c>
      <c r="AY142" s="156" t="s">
        <v>133</v>
      </c>
    </row>
    <row r="143" spans="1:65" s="13" customFormat="1">
      <c r="B143" s="155"/>
      <c r="D143" s="149" t="s">
        <v>143</v>
      </c>
      <c r="E143" s="156" t="s">
        <v>1</v>
      </c>
      <c r="F143" s="157" t="s">
        <v>584</v>
      </c>
      <c r="H143" s="158">
        <v>9.5030000000000001</v>
      </c>
      <c r="L143" s="155"/>
      <c r="M143" s="159"/>
      <c r="N143" s="160"/>
      <c r="O143" s="160"/>
      <c r="P143" s="160"/>
      <c r="Q143" s="160"/>
      <c r="R143" s="160"/>
      <c r="S143" s="160"/>
      <c r="T143" s="161"/>
      <c r="AT143" s="156" t="s">
        <v>143</v>
      </c>
      <c r="AU143" s="156" t="s">
        <v>85</v>
      </c>
      <c r="AV143" s="13" t="s">
        <v>85</v>
      </c>
      <c r="AW143" s="13" t="s">
        <v>29</v>
      </c>
      <c r="AX143" s="13" t="s">
        <v>75</v>
      </c>
      <c r="AY143" s="156" t="s">
        <v>133</v>
      </c>
    </row>
    <row r="144" spans="1:65" s="13" customFormat="1">
      <c r="B144" s="155"/>
      <c r="D144" s="149" t="s">
        <v>143</v>
      </c>
      <c r="E144" s="156" t="s">
        <v>1</v>
      </c>
      <c r="F144" s="157" t="s">
        <v>342</v>
      </c>
      <c r="H144" s="158">
        <v>51.92</v>
      </c>
      <c r="L144" s="155"/>
      <c r="M144" s="159"/>
      <c r="N144" s="160"/>
      <c r="O144" s="160"/>
      <c r="P144" s="160"/>
      <c r="Q144" s="160"/>
      <c r="R144" s="160"/>
      <c r="S144" s="160"/>
      <c r="T144" s="161"/>
      <c r="AT144" s="156" t="s">
        <v>143</v>
      </c>
      <c r="AU144" s="156" t="s">
        <v>85</v>
      </c>
      <c r="AV144" s="13" t="s">
        <v>85</v>
      </c>
      <c r="AW144" s="13" t="s">
        <v>29</v>
      </c>
      <c r="AX144" s="13" t="s">
        <v>75</v>
      </c>
      <c r="AY144" s="156" t="s">
        <v>133</v>
      </c>
    </row>
    <row r="145" spans="1:65" s="13" customFormat="1">
      <c r="B145" s="155"/>
      <c r="D145" s="149" t="s">
        <v>143</v>
      </c>
      <c r="E145" s="156" t="s">
        <v>1</v>
      </c>
      <c r="F145" s="157" t="s">
        <v>585</v>
      </c>
      <c r="H145" s="158">
        <v>27.606999999999999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143</v>
      </c>
      <c r="AU145" s="156" t="s">
        <v>85</v>
      </c>
      <c r="AV145" s="13" t="s">
        <v>85</v>
      </c>
      <c r="AW145" s="13" t="s">
        <v>29</v>
      </c>
      <c r="AX145" s="13" t="s">
        <v>75</v>
      </c>
      <c r="AY145" s="156" t="s">
        <v>133</v>
      </c>
    </row>
    <row r="146" spans="1:65" s="14" customFormat="1">
      <c r="B146" s="162"/>
      <c r="D146" s="149" t="s">
        <v>143</v>
      </c>
      <c r="E146" s="163" t="s">
        <v>1</v>
      </c>
      <c r="F146" s="164" t="s">
        <v>150</v>
      </c>
      <c r="H146" s="165">
        <v>108.218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3" t="s">
        <v>143</v>
      </c>
      <c r="AU146" s="163" t="s">
        <v>85</v>
      </c>
      <c r="AV146" s="14" t="s">
        <v>138</v>
      </c>
      <c r="AW146" s="14" t="s">
        <v>29</v>
      </c>
      <c r="AX146" s="14" t="s">
        <v>83</v>
      </c>
      <c r="AY146" s="163" t="s">
        <v>133</v>
      </c>
    </row>
    <row r="147" spans="1:65" s="2" customFormat="1" ht="21.75" customHeight="1">
      <c r="A147" s="30"/>
      <c r="B147" s="135"/>
      <c r="C147" s="136" t="s">
        <v>138</v>
      </c>
      <c r="D147" s="136" t="s">
        <v>134</v>
      </c>
      <c r="E147" s="137" t="s">
        <v>198</v>
      </c>
      <c r="F147" s="138" t="s">
        <v>199</v>
      </c>
      <c r="G147" s="139" t="s">
        <v>180</v>
      </c>
      <c r="H147" s="140">
        <v>108.218</v>
      </c>
      <c r="I147" s="202"/>
      <c r="J147" s="141">
        <f>ROUND(I147*H147,2)</f>
        <v>0</v>
      </c>
      <c r="K147" s="138" t="s">
        <v>181</v>
      </c>
      <c r="L147" s="31"/>
      <c r="M147" s="142" t="s">
        <v>1</v>
      </c>
      <c r="N147" s="143" t="s">
        <v>40</v>
      </c>
      <c r="O147" s="144">
        <v>0.33</v>
      </c>
      <c r="P147" s="144">
        <f>O147*H147</f>
        <v>35.711940000000006</v>
      </c>
      <c r="Q147" s="144">
        <v>4.3800000000000002E-3</v>
      </c>
      <c r="R147" s="144">
        <f>Q147*H147</f>
        <v>0.47399484000000003</v>
      </c>
      <c r="S147" s="144">
        <v>0</v>
      </c>
      <c r="T147" s="14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586</v>
      </c>
    </row>
    <row r="148" spans="1:65" s="2" customFormat="1" ht="21.75" customHeight="1">
      <c r="A148" s="30"/>
      <c r="B148" s="135"/>
      <c r="C148" s="136" t="s">
        <v>154</v>
      </c>
      <c r="D148" s="136" t="s">
        <v>134</v>
      </c>
      <c r="E148" s="137" t="s">
        <v>201</v>
      </c>
      <c r="F148" s="138" t="s">
        <v>202</v>
      </c>
      <c r="G148" s="139" t="s">
        <v>180</v>
      </c>
      <c r="H148" s="140">
        <v>108.218</v>
      </c>
      <c r="I148" s="202"/>
      <c r="J148" s="141">
        <f>ROUND(I148*H148,2)</f>
        <v>0</v>
      </c>
      <c r="K148" s="138" t="s">
        <v>181</v>
      </c>
      <c r="L148" s="31"/>
      <c r="M148" s="142" t="s">
        <v>1</v>
      </c>
      <c r="N148" s="143" t="s">
        <v>40</v>
      </c>
      <c r="O148" s="144">
        <v>0.48</v>
      </c>
      <c r="P148" s="144">
        <f>O148*H148</f>
        <v>51.94464</v>
      </c>
      <c r="Q148" s="144">
        <v>3.15E-2</v>
      </c>
      <c r="R148" s="144">
        <f>Q148*H148</f>
        <v>3.4088670000000003</v>
      </c>
      <c r="S148" s="144">
        <v>0</v>
      </c>
      <c r="T148" s="14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6" t="s">
        <v>138</v>
      </c>
      <c r="AT148" s="146" t="s">
        <v>134</v>
      </c>
      <c r="AU148" s="146" t="s">
        <v>85</v>
      </c>
      <c r="AY148" s="18" t="s">
        <v>133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83</v>
      </c>
      <c r="BK148" s="147">
        <f>ROUND(I148*H148,2)</f>
        <v>0</v>
      </c>
      <c r="BL148" s="18" t="s">
        <v>138</v>
      </c>
      <c r="BM148" s="146" t="s">
        <v>587</v>
      </c>
    </row>
    <row r="149" spans="1:65" s="2" customFormat="1" ht="21.75" customHeight="1">
      <c r="A149" s="30"/>
      <c r="B149" s="135"/>
      <c r="C149" s="136" t="s">
        <v>158</v>
      </c>
      <c r="D149" s="136" t="s">
        <v>134</v>
      </c>
      <c r="E149" s="137" t="s">
        <v>209</v>
      </c>
      <c r="F149" s="138" t="s">
        <v>210</v>
      </c>
      <c r="G149" s="139" t="s">
        <v>180</v>
      </c>
      <c r="H149" s="140">
        <v>108.218</v>
      </c>
      <c r="I149" s="202"/>
      <c r="J149" s="141">
        <f>ROUND(I149*H149,2)</f>
        <v>0</v>
      </c>
      <c r="K149" s="138" t="s">
        <v>181</v>
      </c>
      <c r="L149" s="31"/>
      <c r="M149" s="142" t="s">
        <v>1</v>
      </c>
      <c r="N149" s="143" t="s">
        <v>40</v>
      </c>
      <c r="O149" s="144">
        <v>0.245</v>
      </c>
      <c r="P149" s="144">
        <f>O149*H149</f>
        <v>26.51341</v>
      </c>
      <c r="Q149" s="144">
        <v>2.6800000000000001E-3</v>
      </c>
      <c r="R149" s="144">
        <f>Q149*H149</f>
        <v>0.29002424000000004</v>
      </c>
      <c r="S149" s="144">
        <v>0</v>
      </c>
      <c r="T149" s="14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6" t="s">
        <v>138</v>
      </c>
      <c r="AT149" s="146" t="s">
        <v>134</v>
      </c>
      <c r="AU149" s="146" t="s">
        <v>85</v>
      </c>
      <c r="AY149" s="18" t="s">
        <v>133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8" t="s">
        <v>83</v>
      </c>
      <c r="BK149" s="147">
        <f>ROUND(I149*H149,2)</f>
        <v>0</v>
      </c>
      <c r="BL149" s="18" t="s">
        <v>138</v>
      </c>
      <c r="BM149" s="146" t="s">
        <v>588</v>
      </c>
    </row>
    <row r="150" spans="1:65" s="11" customFormat="1" ht="22.9" customHeight="1">
      <c r="B150" s="125"/>
      <c r="D150" s="126" t="s">
        <v>74</v>
      </c>
      <c r="E150" s="176" t="s">
        <v>213</v>
      </c>
      <c r="F150" s="176" t="s">
        <v>214</v>
      </c>
      <c r="J150" s="177">
        <f>BK150</f>
        <v>0</v>
      </c>
      <c r="L150" s="125"/>
      <c r="M150" s="129"/>
      <c r="N150" s="130"/>
      <c r="O150" s="130"/>
      <c r="P150" s="131">
        <f>SUM(P151:P204)</f>
        <v>535.37954999999999</v>
      </c>
      <c r="Q150" s="130"/>
      <c r="R150" s="131">
        <f>SUM(R151:R204)</f>
        <v>2.1598360000000003</v>
      </c>
      <c r="S150" s="130"/>
      <c r="T150" s="132">
        <f>SUM(T151:T204)</f>
        <v>9.1051680000000008</v>
      </c>
      <c r="AR150" s="126" t="s">
        <v>83</v>
      </c>
      <c r="AT150" s="133" t="s">
        <v>74</v>
      </c>
      <c r="AU150" s="133" t="s">
        <v>83</v>
      </c>
      <c r="AY150" s="126" t="s">
        <v>133</v>
      </c>
      <c r="BK150" s="134">
        <f>SUM(BK151:BK204)</f>
        <v>0</v>
      </c>
    </row>
    <row r="151" spans="1:65" s="2" customFormat="1" ht="21.75" customHeight="1">
      <c r="A151" s="30"/>
      <c r="B151" s="135"/>
      <c r="C151" s="136" t="s">
        <v>208</v>
      </c>
      <c r="D151" s="136" t="s">
        <v>134</v>
      </c>
      <c r="E151" s="137" t="s">
        <v>216</v>
      </c>
      <c r="F151" s="138" t="s">
        <v>217</v>
      </c>
      <c r="G151" s="139" t="s">
        <v>180</v>
      </c>
      <c r="H151" s="140">
        <v>319.8</v>
      </c>
      <c r="I151" s="202"/>
      <c r="J151" s="141">
        <f>ROUND(I151*H151,2)</f>
        <v>0</v>
      </c>
      <c r="K151" s="138" t="s">
        <v>181</v>
      </c>
      <c r="L151" s="31"/>
      <c r="M151" s="142" t="s">
        <v>1</v>
      </c>
      <c r="N151" s="143" t="s">
        <v>40</v>
      </c>
      <c r="O151" s="144">
        <v>0.14799999999999999</v>
      </c>
      <c r="P151" s="144">
        <f>O151*H151</f>
        <v>47.330399999999997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6" t="s">
        <v>138</v>
      </c>
      <c r="AT151" s="146" t="s">
        <v>134</v>
      </c>
      <c r="AU151" s="146" t="s">
        <v>85</v>
      </c>
      <c r="AY151" s="18" t="s">
        <v>133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83</v>
      </c>
      <c r="BK151" s="147">
        <f>ROUND(I151*H151,2)</f>
        <v>0</v>
      </c>
      <c r="BL151" s="18" t="s">
        <v>138</v>
      </c>
      <c r="BM151" s="146" t="s">
        <v>589</v>
      </c>
    </row>
    <row r="152" spans="1:65" s="12" customFormat="1">
      <c r="B152" s="148"/>
      <c r="D152" s="149" t="s">
        <v>143</v>
      </c>
      <c r="E152" s="150" t="s">
        <v>1</v>
      </c>
      <c r="F152" s="151" t="s">
        <v>219</v>
      </c>
      <c r="H152" s="150" t="s">
        <v>1</v>
      </c>
      <c r="L152" s="148"/>
      <c r="M152" s="152"/>
      <c r="N152" s="153"/>
      <c r="O152" s="153"/>
      <c r="P152" s="153"/>
      <c r="Q152" s="153"/>
      <c r="R152" s="153"/>
      <c r="S152" s="153"/>
      <c r="T152" s="154"/>
      <c r="AT152" s="150" t="s">
        <v>143</v>
      </c>
      <c r="AU152" s="150" t="s">
        <v>85</v>
      </c>
      <c r="AV152" s="12" t="s">
        <v>83</v>
      </c>
      <c r="AW152" s="12" t="s">
        <v>29</v>
      </c>
      <c r="AX152" s="12" t="s">
        <v>75</v>
      </c>
      <c r="AY152" s="150" t="s">
        <v>133</v>
      </c>
    </row>
    <row r="153" spans="1:65" s="12" customFormat="1" ht="22.5">
      <c r="B153" s="148"/>
      <c r="D153" s="149" t="s">
        <v>143</v>
      </c>
      <c r="E153" s="150" t="s">
        <v>1</v>
      </c>
      <c r="F153" s="151" t="s">
        <v>220</v>
      </c>
      <c r="H153" s="150" t="s">
        <v>1</v>
      </c>
      <c r="L153" s="148"/>
      <c r="M153" s="152"/>
      <c r="N153" s="153"/>
      <c r="O153" s="153"/>
      <c r="P153" s="153"/>
      <c r="Q153" s="153"/>
      <c r="R153" s="153"/>
      <c r="S153" s="153"/>
      <c r="T153" s="154"/>
      <c r="AT153" s="150" t="s">
        <v>143</v>
      </c>
      <c r="AU153" s="150" t="s">
        <v>85</v>
      </c>
      <c r="AV153" s="12" t="s">
        <v>83</v>
      </c>
      <c r="AW153" s="12" t="s">
        <v>29</v>
      </c>
      <c r="AX153" s="12" t="s">
        <v>75</v>
      </c>
      <c r="AY153" s="150" t="s">
        <v>133</v>
      </c>
    </row>
    <row r="154" spans="1:65" s="12" customFormat="1" ht="22.5">
      <c r="B154" s="148"/>
      <c r="D154" s="149" t="s">
        <v>143</v>
      </c>
      <c r="E154" s="150" t="s">
        <v>1</v>
      </c>
      <c r="F154" s="151" t="s">
        <v>221</v>
      </c>
      <c r="H154" s="150" t="s">
        <v>1</v>
      </c>
      <c r="L154" s="148"/>
      <c r="M154" s="152"/>
      <c r="N154" s="153"/>
      <c r="O154" s="153"/>
      <c r="P154" s="153"/>
      <c r="Q154" s="153"/>
      <c r="R154" s="153"/>
      <c r="S154" s="153"/>
      <c r="T154" s="154"/>
      <c r="AT154" s="150" t="s">
        <v>143</v>
      </c>
      <c r="AU154" s="150" t="s">
        <v>85</v>
      </c>
      <c r="AV154" s="12" t="s">
        <v>83</v>
      </c>
      <c r="AW154" s="12" t="s">
        <v>29</v>
      </c>
      <c r="AX154" s="12" t="s">
        <v>75</v>
      </c>
      <c r="AY154" s="150" t="s">
        <v>133</v>
      </c>
    </row>
    <row r="155" spans="1:65" s="12" customFormat="1" ht="22.5">
      <c r="B155" s="148"/>
      <c r="D155" s="149" t="s">
        <v>143</v>
      </c>
      <c r="E155" s="150" t="s">
        <v>1</v>
      </c>
      <c r="F155" s="151" t="s">
        <v>222</v>
      </c>
      <c r="H155" s="150" t="s">
        <v>1</v>
      </c>
      <c r="L155" s="148"/>
      <c r="M155" s="152"/>
      <c r="N155" s="153"/>
      <c r="O155" s="153"/>
      <c r="P155" s="153"/>
      <c r="Q155" s="153"/>
      <c r="R155" s="153"/>
      <c r="S155" s="153"/>
      <c r="T155" s="154"/>
      <c r="AT155" s="150" t="s">
        <v>143</v>
      </c>
      <c r="AU155" s="150" t="s">
        <v>85</v>
      </c>
      <c r="AV155" s="12" t="s">
        <v>83</v>
      </c>
      <c r="AW155" s="12" t="s">
        <v>29</v>
      </c>
      <c r="AX155" s="12" t="s">
        <v>75</v>
      </c>
      <c r="AY155" s="150" t="s">
        <v>133</v>
      </c>
    </row>
    <row r="156" spans="1:65" s="12" customFormat="1" ht="22.5">
      <c r="B156" s="148"/>
      <c r="D156" s="149" t="s">
        <v>143</v>
      </c>
      <c r="E156" s="150" t="s">
        <v>1</v>
      </c>
      <c r="F156" s="151" t="s">
        <v>223</v>
      </c>
      <c r="H156" s="150" t="s">
        <v>1</v>
      </c>
      <c r="L156" s="148"/>
      <c r="M156" s="152"/>
      <c r="N156" s="153"/>
      <c r="O156" s="153"/>
      <c r="P156" s="153"/>
      <c r="Q156" s="153"/>
      <c r="R156" s="153"/>
      <c r="S156" s="153"/>
      <c r="T156" s="154"/>
      <c r="AT156" s="150" t="s">
        <v>143</v>
      </c>
      <c r="AU156" s="150" t="s">
        <v>85</v>
      </c>
      <c r="AV156" s="12" t="s">
        <v>83</v>
      </c>
      <c r="AW156" s="12" t="s">
        <v>29</v>
      </c>
      <c r="AX156" s="12" t="s">
        <v>75</v>
      </c>
      <c r="AY156" s="150" t="s">
        <v>133</v>
      </c>
    </row>
    <row r="157" spans="1:65" s="12" customFormat="1" ht="22.5">
      <c r="B157" s="148"/>
      <c r="D157" s="149" t="s">
        <v>143</v>
      </c>
      <c r="E157" s="150" t="s">
        <v>1</v>
      </c>
      <c r="F157" s="151" t="s">
        <v>224</v>
      </c>
      <c r="H157" s="150" t="s">
        <v>1</v>
      </c>
      <c r="L157" s="148"/>
      <c r="M157" s="152"/>
      <c r="N157" s="153"/>
      <c r="O157" s="153"/>
      <c r="P157" s="153"/>
      <c r="Q157" s="153"/>
      <c r="R157" s="153"/>
      <c r="S157" s="153"/>
      <c r="T157" s="154"/>
      <c r="AT157" s="150" t="s">
        <v>143</v>
      </c>
      <c r="AU157" s="150" t="s">
        <v>85</v>
      </c>
      <c r="AV157" s="12" t="s">
        <v>83</v>
      </c>
      <c r="AW157" s="12" t="s">
        <v>29</v>
      </c>
      <c r="AX157" s="12" t="s">
        <v>75</v>
      </c>
      <c r="AY157" s="150" t="s">
        <v>133</v>
      </c>
    </row>
    <row r="158" spans="1:65" s="12" customFormat="1" ht="22.5">
      <c r="B158" s="148"/>
      <c r="D158" s="149" t="s">
        <v>143</v>
      </c>
      <c r="E158" s="150" t="s">
        <v>1</v>
      </c>
      <c r="F158" s="151" t="s">
        <v>225</v>
      </c>
      <c r="H158" s="150" t="s">
        <v>1</v>
      </c>
      <c r="L158" s="148"/>
      <c r="M158" s="152"/>
      <c r="N158" s="153"/>
      <c r="O158" s="153"/>
      <c r="P158" s="153"/>
      <c r="Q158" s="153"/>
      <c r="R158" s="153"/>
      <c r="S158" s="153"/>
      <c r="T158" s="154"/>
      <c r="AT158" s="150" t="s">
        <v>143</v>
      </c>
      <c r="AU158" s="150" t="s">
        <v>85</v>
      </c>
      <c r="AV158" s="12" t="s">
        <v>83</v>
      </c>
      <c r="AW158" s="12" t="s">
        <v>29</v>
      </c>
      <c r="AX158" s="12" t="s">
        <v>75</v>
      </c>
      <c r="AY158" s="150" t="s">
        <v>133</v>
      </c>
    </row>
    <row r="159" spans="1:65" s="12" customFormat="1" ht="22.5">
      <c r="B159" s="148"/>
      <c r="D159" s="149" t="s">
        <v>143</v>
      </c>
      <c r="E159" s="150" t="s">
        <v>1</v>
      </c>
      <c r="F159" s="151" t="s">
        <v>226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4"/>
      <c r="AT159" s="150" t="s">
        <v>143</v>
      </c>
      <c r="AU159" s="150" t="s">
        <v>85</v>
      </c>
      <c r="AV159" s="12" t="s">
        <v>83</v>
      </c>
      <c r="AW159" s="12" t="s">
        <v>29</v>
      </c>
      <c r="AX159" s="12" t="s">
        <v>75</v>
      </c>
      <c r="AY159" s="150" t="s">
        <v>133</v>
      </c>
    </row>
    <row r="160" spans="1:65" s="12" customFormat="1" ht="22.5">
      <c r="B160" s="148"/>
      <c r="D160" s="149" t="s">
        <v>143</v>
      </c>
      <c r="E160" s="150" t="s">
        <v>1</v>
      </c>
      <c r="F160" s="151" t="s">
        <v>227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 ht="22.5">
      <c r="B161" s="148"/>
      <c r="D161" s="149" t="s">
        <v>143</v>
      </c>
      <c r="E161" s="150" t="s">
        <v>1</v>
      </c>
      <c r="F161" s="151" t="s">
        <v>228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>
      <c r="B162" s="148"/>
      <c r="D162" s="149" t="s">
        <v>143</v>
      </c>
      <c r="E162" s="150" t="s">
        <v>1</v>
      </c>
      <c r="F162" s="151" t="s">
        <v>229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2" customFormat="1" ht="22.5">
      <c r="B163" s="148"/>
      <c r="D163" s="149" t="s">
        <v>143</v>
      </c>
      <c r="E163" s="150" t="s">
        <v>1</v>
      </c>
      <c r="F163" s="151" t="s">
        <v>230</v>
      </c>
      <c r="H163" s="150" t="s">
        <v>1</v>
      </c>
      <c r="L163" s="148"/>
      <c r="M163" s="152"/>
      <c r="N163" s="153"/>
      <c r="O163" s="153"/>
      <c r="P163" s="153"/>
      <c r="Q163" s="153"/>
      <c r="R163" s="153"/>
      <c r="S163" s="153"/>
      <c r="T163" s="154"/>
      <c r="AT163" s="150" t="s">
        <v>143</v>
      </c>
      <c r="AU163" s="150" t="s">
        <v>85</v>
      </c>
      <c r="AV163" s="12" t="s">
        <v>83</v>
      </c>
      <c r="AW163" s="12" t="s">
        <v>29</v>
      </c>
      <c r="AX163" s="12" t="s">
        <v>75</v>
      </c>
      <c r="AY163" s="150" t="s">
        <v>133</v>
      </c>
    </row>
    <row r="164" spans="1:65" s="12" customFormat="1">
      <c r="B164" s="148"/>
      <c r="D164" s="149" t="s">
        <v>143</v>
      </c>
      <c r="E164" s="150" t="s">
        <v>1</v>
      </c>
      <c r="F164" s="151" t="s">
        <v>231</v>
      </c>
      <c r="H164" s="150" t="s">
        <v>1</v>
      </c>
      <c r="L164" s="148"/>
      <c r="M164" s="152"/>
      <c r="N164" s="153"/>
      <c r="O164" s="153"/>
      <c r="P164" s="153"/>
      <c r="Q164" s="153"/>
      <c r="R164" s="153"/>
      <c r="S164" s="153"/>
      <c r="T164" s="154"/>
      <c r="AT164" s="150" t="s">
        <v>143</v>
      </c>
      <c r="AU164" s="150" t="s">
        <v>85</v>
      </c>
      <c r="AV164" s="12" t="s">
        <v>83</v>
      </c>
      <c r="AW164" s="12" t="s">
        <v>29</v>
      </c>
      <c r="AX164" s="12" t="s">
        <v>75</v>
      </c>
      <c r="AY164" s="150" t="s">
        <v>133</v>
      </c>
    </row>
    <row r="165" spans="1:65" s="12" customFormat="1" ht="22.5">
      <c r="B165" s="148"/>
      <c r="D165" s="149" t="s">
        <v>143</v>
      </c>
      <c r="E165" s="150" t="s">
        <v>1</v>
      </c>
      <c r="F165" s="151" t="s">
        <v>232</v>
      </c>
      <c r="H165" s="150" t="s">
        <v>1</v>
      </c>
      <c r="L165" s="148"/>
      <c r="M165" s="152"/>
      <c r="N165" s="153"/>
      <c r="O165" s="153"/>
      <c r="P165" s="153"/>
      <c r="Q165" s="153"/>
      <c r="R165" s="153"/>
      <c r="S165" s="153"/>
      <c r="T165" s="154"/>
      <c r="AT165" s="150" t="s">
        <v>143</v>
      </c>
      <c r="AU165" s="150" t="s">
        <v>85</v>
      </c>
      <c r="AV165" s="12" t="s">
        <v>83</v>
      </c>
      <c r="AW165" s="12" t="s">
        <v>29</v>
      </c>
      <c r="AX165" s="12" t="s">
        <v>75</v>
      </c>
      <c r="AY165" s="150" t="s">
        <v>133</v>
      </c>
    </row>
    <row r="166" spans="1:65" s="13" customFormat="1">
      <c r="B166" s="155"/>
      <c r="D166" s="149" t="s">
        <v>143</v>
      </c>
      <c r="E166" s="156" t="s">
        <v>1</v>
      </c>
      <c r="F166" s="157" t="s">
        <v>348</v>
      </c>
      <c r="H166" s="158">
        <v>319.8</v>
      </c>
      <c r="L166" s="155"/>
      <c r="M166" s="159"/>
      <c r="N166" s="160"/>
      <c r="O166" s="160"/>
      <c r="P166" s="160"/>
      <c r="Q166" s="160"/>
      <c r="R166" s="160"/>
      <c r="S166" s="160"/>
      <c r="T166" s="161"/>
      <c r="AT166" s="156" t="s">
        <v>143</v>
      </c>
      <c r="AU166" s="156" t="s">
        <v>85</v>
      </c>
      <c r="AV166" s="13" t="s">
        <v>85</v>
      </c>
      <c r="AW166" s="13" t="s">
        <v>29</v>
      </c>
      <c r="AX166" s="13" t="s">
        <v>75</v>
      </c>
      <c r="AY166" s="156" t="s">
        <v>133</v>
      </c>
    </row>
    <row r="167" spans="1:65" s="14" customFormat="1">
      <c r="B167" s="162"/>
      <c r="D167" s="149" t="s">
        <v>143</v>
      </c>
      <c r="E167" s="163" t="s">
        <v>1</v>
      </c>
      <c r="F167" s="164" t="s">
        <v>150</v>
      </c>
      <c r="H167" s="165">
        <v>319.8</v>
      </c>
      <c r="L167" s="162"/>
      <c r="M167" s="166"/>
      <c r="N167" s="167"/>
      <c r="O167" s="167"/>
      <c r="P167" s="167"/>
      <c r="Q167" s="167"/>
      <c r="R167" s="167"/>
      <c r="S167" s="167"/>
      <c r="T167" s="168"/>
      <c r="AT167" s="163" t="s">
        <v>143</v>
      </c>
      <c r="AU167" s="163" t="s">
        <v>85</v>
      </c>
      <c r="AV167" s="14" t="s">
        <v>138</v>
      </c>
      <c r="AW167" s="14" t="s">
        <v>29</v>
      </c>
      <c r="AX167" s="14" t="s">
        <v>83</v>
      </c>
      <c r="AY167" s="163" t="s">
        <v>133</v>
      </c>
    </row>
    <row r="168" spans="1:65" s="2" customFormat="1" ht="21.75" customHeight="1">
      <c r="A168" s="30"/>
      <c r="B168" s="135"/>
      <c r="C168" s="136" t="s">
        <v>215</v>
      </c>
      <c r="D168" s="136" t="s">
        <v>134</v>
      </c>
      <c r="E168" s="137" t="s">
        <v>234</v>
      </c>
      <c r="F168" s="138" t="s">
        <v>235</v>
      </c>
      <c r="G168" s="139" t="s">
        <v>180</v>
      </c>
      <c r="H168" s="140">
        <v>319.8</v>
      </c>
      <c r="I168" s="202"/>
      <c r="J168" s="141">
        <f>ROUND(I168*H168,2)</f>
        <v>0</v>
      </c>
      <c r="K168" s="138" t="s">
        <v>181</v>
      </c>
      <c r="L168" s="31"/>
      <c r="M168" s="142" t="s">
        <v>1</v>
      </c>
      <c r="N168" s="143" t="s">
        <v>40</v>
      </c>
      <c r="O168" s="144">
        <v>9.0999999999999998E-2</v>
      </c>
      <c r="P168" s="144">
        <f>O168*H168</f>
        <v>29.101800000000001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6" t="s">
        <v>138</v>
      </c>
      <c r="AT168" s="146" t="s">
        <v>134</v>
      </c>
      <c r="AU168" s="146" t="s">
        <v>85</v>
      </c>
      <c r="AY168" s="18" t="s">
        <v>133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83</v>
      </c>
      <c r="BK168" s="147">
        <f>ROUND(I168*H168,2)</f>
        <v>0</v>
      </c>
      <c r="BL168" s="18" t="s">
        <v>138</v>
      </c>
      <c r="BM168" s="146" t="s">
        <v>590</v>
      </c>
    </row>
    <row r="169" spans="1:65" s="2" customFormat="1" ht="16.5" customHeight="1">
      <c r="A169" s="30"/>
      <c r="B169" s="135"/>
      <c r="C169" s="136" t="s">
        <v>213</v>
      </c>
      <c r="D169" s="136" t="s">
        <v>134</v>
      </c>
      <c r="E169" s="137" t="s">
        <v>238</v>
      </c>
      <c r="F169" s="138" t="s">
        <v>239</v>
      </c>
      <c r="G169" s="139" t="s">
        <v>180</v>
      </c>
      <c r="H169" s="140">
        <v>319.8</v>
      </c>
      <c r="I169" s="202"/>
      <c r="J169" s="141">
        <f>ROUND(I169*H169,2)</f>
        <v>0</v>
      </c>
      <c r="K169" s="138" t="s">
        <v>181</v>
      </c>
      <c r="L169" s="31"/>
      <c r="M169" s="142" t="s">
        <v>1</v>
      </c>
      <c r="N169" s="143" t="s">
        <v>40</v>
      </c>
      <c r="O169" s="144">
        <v>4.9000000000000002E-2</v>
      </c>
      <c r="P169" s="144">
        <f>O169*H169</f>
        <v>15.670200000000001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6" t="s">
        <v>138</v>
      </c>
      <c r="AT169" s="146" t="s">
        <v>134</v>
      </c>
      <c r="AU169" s="146" t="s">
        <v>85</v>
      </c>
      <c r="AY169" s="18" t="s">
        <v>133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8" t="s">
        <v>83</v>
      </c>
      <c r="BK169" s="147">
        <f>ROUND(I169*H169,2)</f>
        <v>0</v>
      </c>
      <c r="BL169" s="18" t="s">
        <v>138</v>
      </c>
      <c r="BM169" s="146" t="s">
        <v>591</v>
      </c>
    </row>
    <row r="170" spans="1:65" s="12" customFormat="1">
      <c r="B170" s="148"/>
      <c r="D170" s="149" t="s">
        <v>143</v>
      </c>
      <c r="E170" s="150" t="s">
        <v>1</v>
      </c>
      <c r="F170" s="151" t="s">
        <v>241</v>
      </c>
      <c r="H170" s="150" t="s">
        <v>1</v>
      </c>
      <c r="L170" s="148"/>
      <c r="M170" s="152"/>
      <c r="N170" s="153"/>
      <c r="O170" s="153"/>
      <c r="P170" s="153"/>
      <c r="Q170" s="153"/>
      <c r="R170" s="153"/>
      <c r="S170" s="153"/>
      <c r="T170" s="154"/>
      <c r="AT170" s="150" t="s">
        <v>143</v>
      </c>
      <c r="AU170" s="150" t="s">
        <v>85</v>
      </c>
      <c r="AV170" s="12" t="s">
        <v>83</v>
      </c>
      <c r="AW170" s="12" t="s">
        <v>29</v>
      </c>
      <c r="AX170" s="12" t="s">
        <v>75</v>
      </c>
      <c r="AY170" s="150" t="s">
        <v>133</v>
      </c>
    </row>
    <row r="171" spans="1:65" s="12" customFormat="1">
      <c r="B171" s="148"/>
      <c r="D171" s="149" t="s">
        <v>143</v>
      </c>
      <c r="E171" s="150" t="s">
        <v>1</v>
      </c>
      <c r="F171" s="151" t="s">
        <v>242</v>
      </c>
      <c r="H171" s="150" t="s">
        <v>1</v>
      </c>
      <c r="L171" s="148"/>
      <c r="M171" s="152"/>
      <c r="N171" s="153"/>
      <c r="O171" s="153"/>
      <c r="P171" s="153"/>
      <c r="Q171" s="153"/>
      <c r="R171" s="153"/>
      <c r="S171" s="153"/>
      <c r="T171" s="154"/>
      <c r="AT171" s="150" t="s">
        <v>143</v>
      </c>
      <c r="AU171" s="150" t="s">
        <v>85</v>
      </c>
      <c r="AV171" s="12" t="s">
        <v>83</v>
      </c>
      <c r="AW171" s="12" t="s">
        <v>29</v>
      </c>
      <c r="AX171" s="12" t="s">
        <v>75</v>
      </c>
      <c r="AY171" s="150" t="s">
        <v>133</v>
      </c>
    </row>
    <row r="172" spans="1:65" s="12" customFormat="1" ht="22.5">
      <c r="B172" s="148"/>
      <c r="D172" s="149" t="s">
        <v>143</v>
      </c>
      <c r="E172" s="150" t="s">
        <v>1</v>
      </c>
      <c r="F172" s="151" t="s">
        <v>243</v>
      </c>
      <c r="H172" s="150" t="s">
        <v>1</v>
      </c>
      <c r="L172" s="148"/>
      <c r="M172" s="152"/>
      <c r="N172" s="153"/>
      <c r="O172" s="153"/>
      <c r="P172" s="153"/>
      <c r="Q172" s="153"/>
      <c r="R172" s="153"/>
      <c r="S172" s="153"/>
      <c r="T172" s="154"/>
      <c r="AT172" s="150" t="s">
        <v>143</v>
      </c>
      <c r="AU172" s="150" t="s">
        <v>85</v>
      </c>
      <c r="AV172" s="12" t="s">
        <v>83</v>
      </c>
      <c r="AW172" s="12" t="s">
        <v>29</v>
      </c>
      <c r="AX172" s="12" t="s">
        <v>75</v>
      </c>
      <c r="AY172" s="150" t="s">
        <v>133</v>
      </c>
    </row>
    <row r="173" spans="1:65" s="13" customFormat="1">
      <c r="B173" s="155"/>
      <c r="D173" s="149" t="s">
        <v>143</v>
      </c>
      <c r="E173" s="156" t="s">
        <v>1</v>
      </c>
      <c r="F173" s="157" t="s">
        <v>351</v>
      </c>
      <c r="H173" s="158">
        <v>319.8</v>
      </c>
      <c r="L173" s="155"/>
      <c r="M173" s="159"/>
      <c r="N173" s="160"/>
      <c r="O173" s="160"/>
      <c r="P173" s="160"/>
      <c r="Q173" s="160"/>
      <c r="R173" s="160"/>
      <c r="S173" s="160"/>
      <c r="T173" s="161"/>
      <c r="AT173" s="156" t="s">
        <v>143</v>
      </c>
      <c r="AU173" s="156" t="s">
        <v>85</v>
      </c>
      <c r="AV173" s="13" t="s">
        <v>85</v>
      </c>
      <c r="AW173" s="13" t="s">
        <v>29</v>
      </c>
      <c r="AX173" s="13" t="s">
        <v>83</v>
      </c>
      <c r="AY173" s="156" t="s">
        <v>133</v>
      </c>
    </row>
    <row r="174" spans="1:65" s="2" customFormat="1" ht="16.5" customHeight="1">
      <c r="A174" s="30"/>
      <c r="B174" s="135"/>
      <c r="C174" s="136" t="s">
        <v>237</v>
      </c>
      <c r="D174" s="136" t="s">
        <v>134</v>
      </c>
      <c r="E174" s="137" t="s">
        <v>246</v>
      </c>
      <c r="F174" s="138" t="s">
        <v>247</v>
      </c>
      <c r="G174" s="139" t="s">
        <v>180</v>
      </c>
      <c r="H174" s="140">
        <v>319.8</v>
      </c>
      <c r="I174" s="202"/>
      <c r="J174" s="141">
        <f>ROUND(I174*H174,2)</f>
        <v>0</v>
      </c>
      <c r="K174" s="138" t="s">
        <v>181</v>
      </c>
      <c r="L174" s="31"/>
      <c r="M174" s="142" t="s">
        <v>1</v>
      </c>
      <c r="N174" s="143" t="s">
        <v>40</v>
      </c>
      <c r="O174" s="144">
        <v>3.3000000000000002E-2</v>
      </c>
      <c r="P174" s="144">
        <f>O174*H174</f>
        <v>10.553400000000002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6" t="s">
        <v>138</v>
      </c>
      <c r="AT174" s="146" t="s">
        <v>134</v>
      </c>
      <c r="AU174" s="146" t="s">
        <v>85</v>
      </c>
      <c r="AY174" s="18" t="s">
        <v>133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8" t="s">
        <v>83</v>
      </c>
      <c r="BK174" s="147">
        <f>ROUND(I174*H174,2)</f>
        <v>0</v>
      </c>
      <c r="BL174" s="18" t="s">
        <v>138</v>
      </c>
      <c r="BM174" s="146" t="s">
        <v>592</v>
      </c>
    </row>
    <row r="175" spans="1:65" s="2" customFormat="1" ht="21.75" customHeight="1">
      <c r="A175" s="30"/>
      <c r="B175" s="135"/>
      <c r="C175" s="136" t="s">
        <v>245</v>
      </c>
      <c r="D175" s="136" t="s">
        <v>134</v>
      </c>
      <c r="E175" s="137" t="s">
        <v>250</v>
      </c>
      <c r="F175" s="138" t="s">
        <v>251</v>
      </c>
      <c r="G175" s="139" t="s">
        <v>180</v>
      </c>
      <c r="H175" s="140">
        <v>21</v>
      </c>
      <c r="I175" s="202"/>
      <c r="J175" s="141">
        <f>ROUND(I175*H175,2)</f>
        <v>0</v>
      </c>
      <c r="K175" s="138" t="s">
        <v>181</v>
      </c>
      <c r="L175" s="31"/>
      <c r="M175" s="142" t="s">
        <v>1</v>
      </c>
      <c r="N175" s="143" t="s">
        <v>40</v>
      </c>
      <c r="O175" s="144">
        <v>0.308</v>
      </c>
      <c r="P175" s="144">
        <f>O175*H175</f>
        <v>6.468</v>
      </c>
      <c r="Q175" s="144">
        <v>4.0000000000000003E-5</v>
      </c>
      <c r="R175" s="144">
        <f>Q175*H175</f>
        <v>8.4000000000000003E-4</v>
      </c>
      <c r="S175" s="144">
        <v>0</v>
      </c>
      <c r="T175" s="145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6" t="s">
        <v>138</v>
      </c>
      <c r="AT175" s="146" t="s">
        <v>134</v>
      </c>
      <c r="AU175" s="146" t="s">
        <v>85</v>
      </c>
      <c r="AY175" s="18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83</v>
      </c>
      <c r="BK175" s="147">
        <f>ROUND(I175*H175,2)</f>
        <v>0</v>
      </c>
      <c r="BL175" s="18" t="s">
        <v>138</v>
      </c>
      <c r="BM175" s="146" t="s">
        <v>593</v>
      </c>
    </row>
    <row r="176" spans="1:65" s="2" customFormat="1" ht="21.75" customHeight="1">
      <c r="A176" s="30"/>
      <c r="B176" s="135"/>
      <c r="C176" s="136" t="s">
        <v>249</v>
      </c>
      <c r="D176" s="136" t="s">
        <v>134</v>
      </c>
      <c r="E176" s="137" t="s">
        <v>354</v>
      </c>
      <c r="F176" s="138" t="s">
        <v>355</v>
      </c>
      <c r="G176" s="139" t="s">
        <v>180</v>
      </c>
      <c r="H176" s="140">
        <v>1.9179999999999999</v>
      </c>
      <c r="I176" s="202"/>
      <c r="J176" s="141">
        <f>ROUND(I176*H176,2)</f>
        <v>0</v>
      </c>
      <c r="K176" s="138" t="s">
        <v>181</v>
      </c>
      <c r="L176" s="31"/>
      <c r="M176" s="142" t="s">
        <v>1</v>
      </c>
      <c r="N176" s="143" t="s">
        <v>40</v>
      </c>
      <c r="O176" s="144">
        <v>1.105</v>
      </c>
      <c r="P176" s="144">
        <f>O176*H176</f>
        <v>2.1193900000000001</v>
      </c>
      <c r="Q176" s="144">
        <v>0</v>
      </c>
      <c r="R176" s="144">
        <f>Q176*H176</f>
        <v>0</v>
      </c>
      <c r="S176" s="144">
        <v>6.5000000000000002E-2</v>
      </c>
      <c r="T176" s="145">
        <f>S176*H176</f>
        <v>0.12467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6" t="s">
        <v>138</v>
      </c>
      <c r="AT176" s="146" t="s">
        <v>134</v>
      </c>
      <c r="AU176" s="146" t="s">
        <v>85</v>
      </c>
      <c r="AY176" s="18" t="s">
        <v>133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83</v>
      </c>
      <c r="BK176" s="147">
        <f>ROUND(I176*H176,2)</f>
        <v>0</v>
      </c>
      <c r="BL176" s="18" t="s">
        <v>138</v>
      </c>
      <c r="BM176" s="146" t="s">
        <v>594</v>
      </c>
    </row>
    <row r="177" spans="1:65" s="13" customFormat="1">
      <c r="B177" s="155"/>
      <c r="D177" s="149" t="s">
        <v>143</v>
      </c>
      <c r="E177" s="156" t="s">
        <v>1</v>
      </c>
      <c r="F177" s="157" t="s">
        <v>357</v>
      </c>
      <c r="H177" s="158">
        <v>1.9179999999999999</v>
      </c>
      <c r="L177" s="155"/>
      <c r="M177" s="159"/>
      <c r="N177" s="160"/>
      <c r="O177" s="160"/>
      <c r="P177" s="160"/>
      <c r="Q177" s="160"/>
      <c r="R177" s="160"/>
      <c r="S177" s="160"/>
      <c r="T177" s="161"/>
      <c r="AT177" s="156" t="s">
        <v>143</v>
      </c>
      <c r="AU177" s="156" t="s">
        <v>85</v>
      </c>
      <c r="AV177" s="13" t="s">
        <v>85</v>
      </c>
      <c r="AW177" s="13" t="s">
        <v>29</v>
      </c>
      <c r="AX177" s="13" t="s">
        <v>83</v>
      </c>
      <c r="AY177" s="156" t="s">
        <v>133</v>
      </c>
    </row>
    <row r="178" spans="1:65" s="2" customFormat="1" ht="21.75" customHeight="1">
      <c r="A178" s="30"/>
      <c r="B178" s="135"/>
      <c r="C178" s="136" t="s">
        <v>253</v>
      </c>
      <c r="D178" s="136" t="s">
        <v>134</v>
      </c>
      <c r="E178" s="137" t="s">
        <v>358</v>
      </c>
      <c r="F178" s="138" t="s">
        <v>359</v>
      </c>
      <c r="G178" s="139" t="s">
        <v>180</v>
      </c>
      <c r="H178" s="140">
        <v>1.76</v>
      </c>
      <c r="I178" s="202"/>
      <c r="J178" s="141">
        <f>ROUND(I178*H178,2)</f>
        <v>0</v>
      </c>
      <c r="K178" s="138" t="s">
        <v>181</v>
      </c>
      <c r="L178" s="31"/>
      <c r="M178" s="142" t="s">
        <v>1</v>
      </c>
      <c r="N178" s="143" t="s">
        <v>40</v>
      </c>
      <c r="O178" s="144">
        <v>0.59399999999999997</v>
      </c>
      <c r="P178" s="144">
        <f>O178*H178</f>
        <v>1.0454399999999999</v>
      </c>
      <c r="Q178" s="144">
        <v>0</v>
      </c>
      <c r="R178" s="144">
        <f>Q178*H178</f>
        <v>0</v>
      </c>
      <c r="S178" s="144">
        <v>4.1000000000000002E-2</v>
      </c>
      <c r="T178" s="145">
        <f>S178*H178</f>
        <v>7.2160000000000002E-2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6" t="s">
        <v>138</v>
      </c>
      <c r="AT178" s="146" t="s">
        <v>134</v>
      </c>
      <c r="AU178" s="146" t="s">
        <v>85</v>
      </c>
      <c r="AY178" s="18" t="s">
        <v>133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83</v>
      </c>
      <c r="BK178" s="147">
        <f>ROUND(I178*H178,2)</f>
        <v>0</v>
      </c>
      <c r="BL178" s="18" t="s">
        <v>138</v>
      </c>
      <c r="BM178" s="146" t="s">
        <v>595</v>
      </c>
    </row>
    <row r="179" spans="1:65" s="13" customFormat="1">
      <c r="B179" s="155"/>
      <c r="D179" s="149" t="s">
        <v>143</v>
      </c>
      <c r="E179" s="156" t="s">
        <v>1</v>
      </c>
      <c r="F179" s="157" t="s">
        <v>361</v>
      </c>
      <c r="H179" s="158">
        <v>1.76</v>
      </c>
      <c r="L179" s="155"/>
      <c r="M179" s="159"/>
      <c r="N179" s="160"/>
      <c r="O179" s="160"/>
      <c r="P179" s="160"/>
      <c r="Q179" s="160"/>
      <c r="R179" s="160"/>
      <c r="S179" s="160"/>
      <c r="T179" s="161"/>
      <c r="AT179" s="156" t="s">
        <v>143</v>
      </c>
      <c r="AU179" s="156" t="s">
        <v>85</v>
      </c>
      <c r="AV179" s="13" t="s">
        <v>85</v>
      </c>
      <c r="AW179" s="13" t="s">
        <v>29</v>
      </c>
      <c r="AX179" s="13" t="s">
        <v>75</v>
      </c>
      <c r="AY179" s="156" t="s">
        <v>133</v>
      </c>
    </row>
    <row r="180" spans="1:65" s="14" customFormat="1">
      <c r="B180" s="162"/>
      <c r="D180" s="149" t="s">
        <v>143</v>
      </c>
      <c r="E180" s="163" t="s">
        <v>1</v>
      </c>
      <c r="F180" s="164" t="s">
        <v>150</v>
      </c>
      <c r="H180" s="165">
        <v>1.76</v>
      </c>
      <c r="L180" s="162"/>
      <c r="M180" s="166"/>
      <c r="N180" s="167"/>
      <c r="O180" s="167"/>
      <c r="P180" s="167"/>
      <c r="Q180" s="167"/>
      <c r="R180" s="167"/>
      <c r="S180" s="167"/>
      <c r="T180" s="168"/>
      <c r="AT180" s="163" t="s">
        <v>143</v>
      </c>
      <c r="AU180" s="163" t="s">
        <v>85</v>
      </c>
      <c r="AV180" s="14" t="s">
        <v>138</v>
      </c>
      <c r="AW180" s="14" t="s">
        <v>29</v>
      </c>
      <c r="AX180" s="14" t="s">
        <v>83</v>
      </c>
      <c r="AY180" s="163" t="s">
        <v>133</v>
      </c>
    </row>
    <row r="181" spans="1:65" s="2" customFormat="1" ht="21.75" customHeight="1">
      <c r="A181" s="30"/>
      <c r="B181" s="135"/>
      <c r="C181" s="136" t="s">
        <v>257</v>
      </c>
      <c r="D181" s="136" t="s">
        <v>134</v>
      </c>
      <c r="E181" s="137" t="s">
        <v>596</v>
      </c>
      <c r="F181" s="138" t="s">
        <v>597</v>
      </c>
      <c r="G181" s="139" t="s">
        <v>180</v>
      </c>
      <c r="H181" s="140">
        <v>3.5329999999999999</v>
      </c>
      <c r="I181" s="202"/>
      <c r="J181" s="141">
        <f>ROUND(I181*H181,2)</f>
        <v>0</v>
      </c>
      <c r="K181" s="138" t="s">
        <v>383</v>
      </c>
      <c r="L181" s="31"/>
      <c r="M181" s="142" t="s">
        <v>1</v>
      </c>
      <c r="N181" s="143" t="s">
        <v>40</v>
      </c>
      <c r="O181" s="144">
        <v>0.36199999999999999</v>
      </c>
      <c r="P181" s="144">
        <f>O181*H181</f>
        <v>1.2789459999999999</v>
      </c>
      <c r="Q181" s="144">
        <v>0</v>
      </c>
      <c r="R181" s="144">
        <f>Q181*H181</f>
        <v>0</v>
      </c>
      <c r="S181" s="144">
        <v>3.4000000000000002E-2</v>
      </c>
      <c r="T181" s="145">
        <f>S181*H181</f>
        <v>0.12012200000000001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6" t="s">
        <v>138</v>
      </c>
      <c r="AT181" s="146" t="s">
        <v>134</v>
      </c>
      <c r="AU181" s="146" t="s">
        <v>85</v>
      </c>
      <c r="AY181" s="18" t="s">
        <v>133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8" t="s">
        <v>83</v>
      </c>
      <c r="BK181" s="147">
        <f>ROUND(I181*H181,2)</f>
        <v>0</v>
      </c>
      <c r="BL181" s="18" t="s">
        <v>138</v>
      </c>
      <c r="BM181" s="146" t="s">
        <v>598</v>
      </c>
    </row>
    <row r="182" spans="1:65" s="13" customFormat="1">
      <c r="B182" s="155"/>
      <c r="D182" s="149" t="s">
        <v>143</v>
      </c>
      <c r="E182" s="156" t="s">
        <v>1</v>
      </c>
      <c r="F182" s="157" t="s">
        <v>599</v>
      </c>
      <c r="H182" s="158">
        <v>3.5329999999999999</v>
      </c>
      <c r="L182" s="155"/>
      <c r="M182" s="159"/>
      <c r="N182" s="160"/>
      <c r="O182" s="160"/>
      <c r="P182" s="160"/>
      <c r="Q182" s="160"/>
      <c r="R182" s="160"/>
      <c r="S182" s="160"/>
      <c r="T182" s="161"/>
      <c r="AT182" s="156" t="s">
        <v>143</v>
      </c>
      <c r="AU182" s="156" t="s">
        <v>85</v>
      </c>
      <c r="AV182" s="13" t="s">
        <v>85</v>
      </c>
      <c r="AW182" s="13" t="s">
        <v>29</v>
      </c>
      <c r="AX182" s="13" t="s">
        <v>83</v>
      </c>
      <c r="AY182" s="156" t="s">
        <v>133</v>
      </c>
    </row>
    <row r="183" spans="1:65" s="2" customFormat="1" ht="21.75" customHeight="1">
      <c r="A183" s="30"/>
      <c r="B183" s="135"/>
      <c r="C183" s="136" t="s">
        <v>8</v>
      </c>
      <c r="D183" s="136" t="s">
        <v>134</v>
      </c>
      <c r="E183" s="137" t="s">
        <v>362</v>
      </c>
      <c r="F183" s="138" t="s">
        <v>363</v>
      </c>
      <c r="G183" s="139" t="s">
        <v>180</v>
      </c>
      <c r="H183" s="140">
        <v>6.5609999999999999</v>
      </c>
      <c r="I183" s="202"/>
      <c r="J183" s="141">
        <f>ROUND(I183*H183,2)</f>
        <v>0</v>
      </c>
      <c r="K183" s="138" t="s">
        <v>181</v>
      </c>
      <c r="L183" s="31"/>
      <c r="M183" s="142" t="s">
        <v>1</v>
      </c>
      <c r="N183" s="143" t="s">
        <v>40</v>
      </c>
      <c r="O183" s="144">
        <v>0.3</v>
      </c>
      <c r="P183" s="144">
        <f>O183*H183</f>
        <v>1.9682999999999999</v>
      </c>
      <c r="Q183" s="144">
        <v>0</v>
      </c>
      <c r="R183" s="144">
        <f>Q183*H183</f>
        <v>0</v>
      </c>
      <c r="S183" s="144">
        <v>3.4000000000000002E-2</v>
      </c>
      <c r="T183" s="145">
        <f>S183*H183</f>
        <v>0.22307400000000002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138</v>
      </c>
      <c r="AT183" s="146" t="s">
        <v>134</v>
      </c>
      <c r="AU183" s="146" t="s">
        <v>85</v>
      </c>
      <c r="AY183" s="18" t="s">
        <v>133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83</v>
      </c>
      <c r="BK183" s="147">
        <f>ROUND(I183*H183,2)</f>
        <v>0</v>
      </c>
      <c r="BL183" s="18" t="s">
        <v>138</v>
      </c>
      <c r="BM183" s="146" t="s">
        <v>600</v>
      </c>
    </row>
    <row r="184" spans="1:65" s="13" customFormat="1">
      <c r="B184" s="155"/>
      <c r="D184" s="149" t="s">
        <v>143</v>
      </c>
      <c r="E184" s="156" t="s">
        <v>1</v>
      </c>
      <c r="F184" s="157" t="s">
        <v>601</v>
      </c>
      <c r="H184" s="158">
        <v>6.5609999999999999</v>
      </c>
      <c r="L184" s="155"/>
      <c r="M184" s="159"/>
      <c r="N184" s="160"/>
      <c r="O184" s="160"/>
      <c r="P184" s="160"/>
      <c r="Q184" s="160"/>
      <c r="R184" s="160"/>
      <c r="S184" s="160"/>
      <c r="T184" s="161"/>
      <c r="AT184" s="156" t="s">
        <v>143</v>
      </c>
      <c r="AU184" s="156" t="s">
        <v>85</v>
      </c>
      <c r="AV184" s="13" t="s">
        <v>85</v>
      </c>
      <c r="AW184" s="13" t="s">
        <v>29</v>
      </c>
      <c r="AX184" s="13" t="s">
        <v>83</v>
      </c>
      <c r="AY184" s="156" t="s">
        <v>133</v>
      </c>
    </row>
    <row r="185" spans="1:65" s="2" customFormat="1" ht="21.75" customHeight="1">
      <c r="A185" s="30"/>
      <c r="B185" s="135"/>
      <c r="C185" s="136" t="s">
        <v>269</v>
      </c>
      <c r="D185" s="136" t="s">
        <v>134</v>
      </c>
      <c r="E185" s="137" t="s">
        <v>366</v>
      </c>
      <c r="F185" s="138" t="s">
        <v>367</v>
      </c>
      <c r="G185" s="139" t="s">
        <v>180</v>
      </c>
      <c r="H185" s="140">
        <v>52.7</v>
      </c>
      <c r="I185" s="202"/>
      <c r="J185" s="141">
        <f>ROUND(I185*H185,2)</f>
        <v>0</v>
      </c>
      <c r="K185" s="138" t="s">
        <v>181</v>
      </c>
      <c r="L185" s="31"/>
      <c r="M185" s="142" t="s">
        <v>1</v>
      </c>
      <c r="N185" s="143" t="s">
        <v>40</v>
      </c>
      <c r="O185" s="144">
        <v>0.03</v>
      </c>
      <c r="P185" s="144">
        <f>O185*H185</f>
        <v>1.581</v>
      </c>
      <c r="Q185" s="144">
        <v>0</v>
      </c>
      <c r="R185" s="144">
        <f>Q185*H185</f>
        <v>0</v>
      </c>
      <c r="S185" s="144">
        <v>4.0000000000000001E-3</v>
      </c>
      <c r="T185" s="145">
        <f>S185*H185</f>
        <v>0.21080000000000002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6" t="s">
        <v>138</v>
      </c>
      <c r="AT185" s="146" t="s">
        <v>134</v>
      </c>
      <c r="AU185" s="146" t="s">
        <v>85</v>
      </c>
      <c r="AY185" s="18" t="s">
        <v>133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83</v>
      </c>
      <c r="BK185" s="147">
        <f>ROUND(I185*H185,2)</f>
        <v>0</v>
      </c>
      <c r="BL185" s="18" t="s">
        <v>138</v>
      </c>
      <c r="BM185" s="146" t="s">
        <v>602</v>
      </c>
    </row>
    <row r="186" spans="1:65" s="2" customFormat="1" ht="33" customHeight="1">
      <c r="A186" s="30"/>
      <c r="B186" s="135"/>
      <c r="C186" s="136" t="s">
        <v>274</v>
      </c>
      <c r="D186" s="136" t="s">
        <v>134</v>
      </c>
      <c r="E186" s="137" t="s">
        <v>254</v>
      </c>
      <c r="F186" s="138" t="s">
        <v>255</v>
      </c>
      <c r="G186" s="139" t="s">
        <v>180</v>
      </c>
      <c r="H186" s="140">
        <v>108.218</v>
      </c>
      <c r="I186" s="202"/>
      <c r="J186" s="141">
        <f>ROUND(I186*H186,2)</f>
        <v>0</v>
      </c>
      <c r="K186" s="138" t="s">
        <v>181</v>
      </c>
      <c r="L186" s="31"/>
      <c r="M186" s="142" t="s">
        <v>1</v>
      </c>
      <c r="N186" s="143" t="s">
        <v>40</v>
      </c>
      <c r="O186" s="144">
        <v>0.22</v>
      </c>
      <c r="P186" s="144">
        <f>O186*H186</f>
        <v>23.807960000000001</v>
      </c>
      <c r="Q186" s="144">
        <v>0</v>
      </c>
      <c r="R186" s="144">
        <f>Q186*H186</f>
        <v>0</v>
      </c>
      <c r="S186" s="144">
        <v>5.8999999999999997E-2</v>
      </c>
      <c r="T186" s="145">
        <f>S186*H186</f>
        <v>6.384862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6" t="s">
        <v>138</v>
      </c>
      <c r="AT186" s="146" t="s">
        <v>134</v>
      </c>
      <c r="AU186" s="146" t="s">
        <v>85</v>
      </c>
      <c r="AY186" s="18" t="s">
        <v>133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83</v>
      </c>
      <c r="BK186" s="147">
        <f>ROUND(I186*H186,2)</f>
        <v>0</v>
      </c>
      <c r="BL186" s="18" t="s">
        <v>138</v>
      </c>
      <c r="BM186" s="146" t="s">
        <v>603</v>
      </c>
    </row>
    <row r="187" spans="1:65" s="13" customFormat="1">
      <c r="B187" s="155"/>
      <c r="D187" s="149" t="s">
        <v>143</v>
      </c>
      <c r="E187" s="156" t="s">
        <v>1</v>
      </c>
      <c r="F187" s="157" t="s">
        <v>604</v>
      </c>
      <c r="H187" s="158">
        <v>108.218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143</v>
      </c>
      <c r="AU187" s="156" t="s">
        <v>85</v>
      </c>
      <c r="AV187" s="13" t="s">
        <v>85</v>
      </c>
      <c r="AW187" s="13" t="s">
        <v>29</v>
      </c>
      <c r="AX187" s="13" t="s">
        <v>83</v>
      </c>
      <c r="AY187" s="156" t="s">
        <v>133</v>
      </c>
    </row>
    <row r="188" spans="1:65" s="2" customFormat="1" ht="21.75" customHeight="1">
      <c r="A188" s="30"/>
      <c r="B188" s="135"/>
      <c r="C188" s="136" t="s">
        <v>284</v>
      </c>
      <c r="D188" s="136" t="s">
        <v>134</v>
      </c>
      <c r="E188" s="137" t="s">
        <v>258</v>
      </c>
      <c r="F188" s="138" t="s">
        <v>259</v>
      </c>
      <c r="G188" s="139" t="s">
        <v>180</v>
      </c>
      <c r="H188" s="140">
        <v>294.01799999999997</v>
      </c>
      <c r="I188" s="202"/>
      <c r="J188" s="141">
        <f>ROUND(I188*H188,2)</f>
        <v>0</v>
      </c>
      <c r="K188" s="138" t="s">
        <v>181</v>
      </c>
      <c r="L188" s="31"/>
      <c r="M188" s="142" t="s">
        <v>1</v>
      </c>
      <c r="N188" s="143" t="s">
        <v>40</v>
      </c>
      <c r="O188" s="144">
        <v>0.27300000000000002</v>
      </c>
      <c r="P188" s="144">
        <f>O188*H188</f>
        <v>80.266914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6" t="s">
        <v>138</v>
      </c>
      <c r="AT188" s="146" t="s">
        <v>134</v>
      </c>
      <c r="AU188" s="146" t="s">
        <v>85</v>
      </c>
      <c r="AY188" s="18" t="s">
        <v>133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83</v>
      </c>
      <c r="BK188" s="147">
        <f>ROUND(I188*H188,2)</f>
        <v>0</v>
      </c>
      <c r="BL188" s="18" t="s">
        <v>138</v>
      </c>
      <c r="BM188" s="146" t="s">
        <v>605</v>
      </c>
    </row>
    <row r="189" spans="1:65" s="12" customFormat="1">
      <c r="B189" s="148"/>
      <c r="D189" s="149" t="s">
        <v>143</v>
      </c>
      <c r="E189" s="150" t="s">
        <v>1</v>
      </c>
      <c r="F189" s="151" t="s">
        <v>261</v>
      </c>
      <c r="H189" s="150" t="s">
        <v>1</v>
      </c>
      <c r="L189" s="148"/>
      <c r="M189" s="152"/>
      <c r="N189" s="153"/>
      <c r="O189" s="153"/>
      <c r="P189" s="153"/>
      <c r="Q189" s="153"/>
      <c r="R189" s="153"/>
      <c r="S189" s="153"/>
      <c r="T189" s="154"/>
      <c r="AT189" s="150" t="s">
        <v>143</v>
      </c>
      <c r="AU189" s="150" t="s">
        <v>85</v>
      </c>
      <c r="AV189" s="12" t="s">
        <v>83</v>
      </c>
      <c r="AW189" s="12" t="s">
        <v>29</v>
      </c>
      <c r="AX189" s="12" t="s">
        <v>75</v>
      </c>
      <c r="AY189" s="150" t="s">
        <v>133</v>
      </c>
    </row>
    <row r="190" spans="1:65" s="13" customFormat="1">
      <c r="B190" s="155"/>
      <c r="D190" s="149" t="s">
        <v>143</v>
      </c>
      <c r="E190" s="156" t="s">
        <v>1</v>
      </c>
      <c r="F190" s="157" t="s">
        <v>604</v>
      </c>
      <c r="H190" s="158">
        <v>108.218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143</v>
      </c>
      <c r="AU190" s="156" t="s">
        <v>85</v>
      </c>
      <c r="AV190" s="13" t="s">
        <v>85</v>
      </c>
      <c r="AW190" s="13" t="s">
        <v>29</v>
      </c>
      <c r="AX190" s="13" t="s">
        <v>75</v>
      </c>
      <c r="AY190" s="156" t="s">
        <v>133</v>
      </c>
    </row>
    <row r="191" spans="1:65" s="16" customFormat="1">
      <c r="B191" s="182"/>
      <c r="D191" s="149" t="s">
        <v>143</v>
      </c>
      <c r="E191" s="183" t="s">
        <v>1</v>
      </c>
      <c r="F191" s="184" t="s">
        <v>372</v>
      </c>
      <c r="H191" s="185">
        <v>108.218</v>
      </c>
      <c r="L191" s="182"/>
      <c r="M191" s="186"/>
      <c r="N191" s="187"/>
      <c r="O191" s="187"/>
      <c r="P191" s="187"/>
      <c r="Q191" s="187"/>
      <c r="R191" s="187"/>
      <c r="S191" s="187"/>
      <c r="T191" s="188"/>
      <c r="AT191" s="183" t="s">
        <v>143</v>
      </c>
      <c r="AU191" s="183" t="s">
        <v>85</v>
      </c>
      <c r="AV191" s="16" t="s">
        <v>146</v>
      </c>
      <c r="AW191" s="16" t="s">
        <v>29</v>
      </c>
      <c r="AX191" s="16" t="s">
        <v>75</v>
      </c>
      <c r="AY191" s="183" t="s">
        <v>133</v>
      </c>
    </row>
    <row r="192" spans="1:65" s="12" customFormat="1">
      <c r="B192" s="148"/>
      <c r="D192" s="149" t="s">
        <v>143</v>
      </c>
      <c r="E192" s="150" t="s">
        <v>1</v>
      </c>
      <c r="F192" s="151" t="s">
        <v>373</v>
      </c>
      <c r="H192" s="150" t="s">
        <v>1</v>
      </c>
      <c r="L192" s="148"/>
      <c r="M192" s="152"/>
      <c r="N192" s="153"/>
      <c r="O192" s="153"/>
      <c r="P192" s="153"/>
      <c r="Q192" s="153"/>
      <c r="R192" s="153"/>
      <c r="S192" s="153"/>
      <c r="T192" s="154"/>
      <c r="AT192" s="150" t="s">
        <v>143</v>
      </c>
      <c r="AU192" s="150" t="s">
        <v>85</v>
      </c>
      <c r="AV192" s="12" t="s">
        <v>83</v>
      </c>
      <c r="AW192" s="12" t="s">
        <v>29</v>
      </c>
      <c r="AX192" s="12" t="s">
        <v>75</v>
      </c>
      <c r="AY192" s="150" t="s">
        <v>133</v>
      </c>
    </row>
    <row r="193" spans="1:65" s="13" customFormat="1">
      <c r="B193" s="155"/>
      <c r="D193" s="149" t="s">
        <v>143</v>
      </c>
      <c r="E193" s="156" t="s">
        <v>1</v>
      </c>
      <c r="F193" s="157" t="s">
        <v>606</v>
      </c>
      <c r="H193" s="158">
        <v>185.8</v>
      </c>
      <c r="L193" s="155"/>
      <c r="M193" s="159"/>
      <c r="N193" s="160"/>
      <c r="O193" s="160"/>
      <c r="P193" s="160"/>
      <c r="Q193" s="160"/>
      <c r="R193" s="160"/>
      <c r="S193" s="160"/>
      <c r="T193" s="161"/>
      <c r="AT193" s="156" t="s">
        <v>143</v>
      </c>
      <c r="AU193" s="156" t="s">
        <v>85</v>
      </c>
      <c r="AV193" s="13" t="s">
        <v>85</v>
      </c>
      <c r="AW193" s="13" t="s">
        <v>29</v>
      </c>
      <c r="AX193" s="13" t="s">
        <v>75</v>
      </c>
      <c r="AY193" s="156" t="s">
        <v>133</v>
      </c>
    </row>
    <row r="194" spans="1:65" s="14" customFormat="1">
      <c r="B194" s="162"/>
      <c r="D194" s="149" t="s">
        <v>143</v>
      </c>
      <c r="E194" s="163" t="s">
        <v>1</v>
      </c>
      <c r="F194" s="164" t="s">
        <v>150</v>
      </c>
      <c r="H194" s="165">
        <v>294.01800000000003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3" t="s">
        <v>143</v>
      </c>
      <c r="AU194" s="163" t="s">
        <v>85</v>
      </c>
      <c r="AV194" s="14" t="s">
        <v>138</v>
      </c>
      <c r="AW194" s="14" t="s">
        <v>29</v>
      </c>
      <c r="AX194" s="14" t="s">
        <v>83</v>
      </c>
      <c r="AY194" s="163" t="s">
        <v>133</v>
      </c>
    </row>
    <row r="195" spans="1:65" s="2" customFormat="1" ht="21.75" customHeight="1">
      <c r="A195" s="30"/>
      <c r="B195" s="135"/>
      <c r="C195" s="136" t="s">
        <v>292</v>
      </c>
      <c r="D195" s="136" t="s">
        <v>134</v>
      </c>
      <c r="E195" s="137" t="s">
        <v>375</v>
      </c>
      <c r="F195" s="138" t="s">
        <v>376</v>
      </c>
      <c r="G195" s="139" t="s">
        <v>180</v>
      </c>
      <c r="H195" s="140">
        <v>92.9</v>
      </c>
      <c r="I195" s="202"/>
      <c r="J195" s="141">
        <f>ROUND(I195*H195,2)</f>
        <v>0</v>
      </c>
      <c r="K195" s="138" t="s">
        <v>1</v>
      </c>
      <c r="L195" s="31"/>
      <c r="M195" s="142" t="s">
        <v>1</v>
      </c>
      <c r="N195" s="143" t="s">
        <v>40</v>
      </c>
      <c r="O195" s="144">
        <v>0.51</v>
      </c>
      <c r="P195" s="144">
        <f>O195*H195</f>
        <v>47.379000000000005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138</v>
      </c>
      <c r="AT195" s="146" t="s">
        <v>134</v>
      </c>
      <c r="AU195" s="146" t="s">
        <v>85</v>
      </c>
      <c r="AY195" s="18" t="s">
        <v>133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83</v>
      </c>
      <c r="BK195" s="147">
        <f>ROUND(I195*H195,2)</f>
        <v>0</v>
      </c>
      <c r="BL195" s="18" t="s">
        <v>138</v>
      </c>
      <c r="BM195" s="146" t="s">
        <v>607</v>
      </c>
    </row>
    <row r="196" spans="1:65" s="12" customFormat="1">
      <c r="B196" s="148"/>
      <c r="D196" s="149" t="s">
        <v>143</v>
      </c>
      <c r="E196" s="150" t="s">
        <v>1</v>
      </c>
      <c r="F196" s="151" t="s">
        <v>378</v>
      </c>
      <c r="H196" s="150" t="s">
        <v>1</v>
      </c>
      <c r="L196" s="148"/>
      <c r="M196" s="152"/>
      <c r="N196" s="153"/>
      <c r="O196" s="153"/>
      <c r="P196" s="153"/>
      <c r="Q196" s="153"/>
      <c r="R196" s="153"/>
      <c r="S196" s="153"/>
      <c r="T196" s="154"/>
      <c r="AT196" s="150" t="s">
        <v>143</v>
      </c>
      <c r="AU196" s="150" t="s">
        <v>85</v>
      </c>
      <c r="AV196" s="12" t="s">
        <v>83</v>
      </c>
      <c r="AW196" s="12" t="s">
        <v>29</v>
      </c>
      <c r="AX196" s="12" t="s">
        <v>75</v>
      </c>
      <c r="AY196" s="150" t="s">
        <v>133</v>
      </c>
    </row>
    <row r="197" spans="1:65" s="12" customFormat="1">
      <c r="B197" s="148"/>
      <c r="D197" s="149" t="s">
        <v>143</v>
      </c>
      <c r="E197" s="150" t="s">
        <v>1</v>
      </c>
      <c r="F197" s="151" t="s">
        <v>379</v>
      </c>
      <c r="H197" s="150" t="s">
        <v>1</v>
      </c>
      <c r="L197" s="148"/>
      <c r="M197" s="152"/>
      <c r="N197" s="153"/>
      <c r="O197" s="153"/>
      <c r="P197" s="153"/>
      <c r="Q197" s="153"/>
      <c r="R197" s="153"/>
      <c r="S197" s="153"/>
      <c r="T197" s="154"/>
      <c r="AT197" s="150" t="s">
        <v>143</v>
      </c>
      <c r="AU197" s="150" t="s">
        <v>85</v>
      </c>
      <c r="AV197" s="12" t="s">
        <v>83</v>
      </c>
      <c r="AW197" s="12" t="s">
        <v>29</v>
      </c>
      <c r="AX197" s="12" t="s">
        <v>75</v>
      </c>
      <c r="AY197" s="150" t="s">
        <v>133</v>
      </c>
    </row>
    <row r="198" spans="1:65" s="13" customFormat="1">
      <c r="B198" s="155"/>
      <c r="D198" s="149" t="s">
        <v>143</v>
      </c>
      <c r="E198" s="156" t="s">
        <v>1</v>
      </c>
      <c r="F198" s="157" t="s">
        <v>608</v>
      </c>
      <c r="H198" s="158">
        <v>92.9</v>
      </c>
      <c r="L198" s="155"/>
      <c r="M198" s="159"/>
      <c r="N198" s="160"/>
      <c r="O198" s="160"/>
      <c r="P198" s="160"/>
      <c r="Q198" s="160"/>
      <c r="R198" s="160"/>
      <c r="S198" s="160"/>
      <c r="T198" s="161"/>
      <c r="AT198" s="156" t="s">
        <v>143</v>
      </c>
      <c r="AU198" s="156" t="s">
        <v>85</v>
      </c>
      <c r="AV198" s="13" t="s">
        <v>85</v>
      </c>
      <c r="AW198" s="13" t="s">
        <v>29</v>
      </c>
      <c r="AX198" s="13" t="s">
        <v>83</v>
      </c>
      <c r="AY198" s="156" t="s">
        <v>133</v>
      </c>
    </row>
    <row r="199" spans="1:65" s="2" customFormat="1" ht="21.75" customHeight="1">
      <c r="A199" s="30"/>
      <c r="B199" s="135"/>
      <c r="C199" s="136" t="s">
        <v>297</v>
      </c>
      <c r="D199" s="136" t="s">
        <v>134</v>
      </c>
      <c r="E199" s="137" t="s">
        <v>381</v>
      </c>
      <c r="F199" s="138" t="s">
        <v>382</v>
      </c>
      <c r="G199" s="139" t="s">
        <v>180</v>
      </c>
      <c r="H199" s="140">
        <v>185.8</v>
      </c>
      <c r="I199" s="202"/>
      <c r="J199" s="141">
        <f>ROUND(I199*H199,2)</f>
        <v>0</v>
      </c>
      <c r="K199" s="138" t="s">
        <v>383</v>
      </c>
      <c r="L199" s="31"/>
      <c r="M199" s="142" t="s">
        <v>1</v>
      </c>
      <c r="N199" s="143" t="s">
        <v>40</v>
      </c>
      <c r="O199" s="144">
        <v>0.82199999999999995</v>
      </c>
      <c r="P199" s="144">
        <f>O199*H199</f>
        <v>152.7276</v>
      </c>
      <c r="Q199" s="144">
        <v>0</v>
      </c>
      <c r="R199" s="144">
        <f>Q199*H199</f>
        <v>0</v>
      </c>
      <c r="S199" s="144">
        <v>1.06E-2</v>
      </c>
      <c r="T199" s="145">
        <f>S199*H199</f>
        <v>1.9694800000000001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6" t="s">
        <v>138</v>
      </c>
      <c r="AT199" s="146" t="s">
        <v>134</v>
      </c>
      <c r="AU199" s="146" t="s">
        <v>85</v>
      </c>
      <c r="AY199" s="18" t="s">
        <v>133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8" t="s">
        <v>83</v>
      </c>
      <c r="BK199" s="147">
        <f>ROUND(I199*H199,2)</f>
        <v>0</v>
      </c>
      <c r="BL199" s="18" t="s">
        <v>138</v>
      </c>
      <c r="BM199" s="146" t="s">
        <v>609</v>
      </c>
    </row>
    <row r="200" spans="1:65" s="12" customFormat="1">
      <c r="B200" s="148"/>
      <c r="D200" s="149" t="s">
        <v>143</v>
      </c>
      <c r="E200" s="150" t="s">
        <v>1</v>
      </c>
      <c r="F200" s="151" t="s">
        <v>385</v>
      </c>
      <c r="H200" s="150" t="s">
        <v>1</v>
      </c>
      <c r="L200" s="148"/>
      <c r="M200" s="152"/>
      <c r="N200" s="153"/>
      <c r="O200" s="153"/>
      <c r="P200" s="153"/>
      <c r="Q200" s="153"/>
      <c r="R200" s="153"/>
      <c r="S200" s="153"/>
      <c r="T200" s="154"/>
      <c r="AT200" s="150" t="s">
        <v>143</v>
      </c>
      <c r="AU200" s="150" t="s">
        <v>85</v>
      </c>
      <c r="AV200" s="12" t="s">
        <v>83</v>
      </c>
      <c r="AW200" s="12" t="s">
        <v>29</v>
      </c>
      <c r="AX200" s="12" t="s">
        <v>75</v>
      </c>
      <c r="AY200" s="150" t="s">
        <v>133</v>
      </c>
    </row>
    <row r="201" spans="1:65" s="13" customFormat="1">
      <c r="B201" s="155"/>
      <c r="D201" s="149" t="s">
        <v>143</v>
      </c>
      <c r="E201" s="156" t="s">
        <v>1</v>
      </c>
      <c r="F201" s="157" t="s">
        <v>606</v>
      </c>
      <c r="H201" s="158">
        <v>185.8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143</v>
      </c>
      <c r="AU201" s="156" t="s">
        <v>85</v>
      </c>
      <c r="AV201" s="13" t="s">
        <v>85</v>
      </c>
      <c r="AW201" s="13" t="s">
        <v>29</v>
      </c>
      <c r="AX201" s="13" t="s">
        <v>83</v>
      </c>
      <c r="AY201" s="156" t="s">
        <v>133</v>
      </c>
    </row>
    <row r="202" spans="1:65" s="2" customFormat="1" ht="21.75" customHeight="1">
      <c r="A202" s="30"/>
      <c r="B202" s="135"/>
      <c r="C202" s="136" t="s">
        <v>7</v>
      </c>
      <c r="D202" s="136" t="s">
        <v>134</v>
      </c>
      <c r="E202" s="137" t="s">
        <v>386</v>
      </c>
      <c r="F202" s="138" t="s">
        <v>387</v>
      </c>
      <c r="G202" s="139" t="s">
        <v>180</v>
      </c>
      <c r="H202" s="140">
        <v>185.8</v>
      </c>
      <c r="I202" s="202"/>
      <c r="J202" s="141">
        <f>ROUND(I202*H202,2)</f>
        <v>0</v>
      </c>
      <c r="K202" s="138" t="s">
        <v>383</v>
      </c>
      <c r="L202" s="31"/>
      <c r="M202" s="142" t="s">
        <v>1</v>
      </c>
      <c r="N202" s="143" t="s">
        <v>40</v>
      </c>
      <c r="O202" s="144">
        <v>0.61399999999999999</v>
      </c>
      <c r="P202" s="144">
        <f>O202*H202</f>
        <v>114.08120000000001</v>
      </c>
      <c r="Q202" s="144">
        <v>1.162E-2</v>
      </c>
      <c r="R202" s="144">
        <f>Q202*H202</f>
        <v>2.1589960000000001</v>
      </c>
      <c r="S202" s="144">
        <v>0</v>
      </c>
      <c r="T202" s="14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6" t="s">
        <v>138</v>
      </c>
      <c r="AT202" s="146" t="s">
        <v>134</v>
      </c>
      <c r="AU202" s="146" t="s">
        <v>85</v>
      </c>
      <c r="AY202" s="18" t="s">
        <v>133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83</v>
      </c>
      <c r="BK202" s="147">
        <f>ROUND(I202*H202,2)</f>
        <v>0</v>
      </c>
      <c r="BL202" s="18" t="s">
        <v>138</v>
      </c>
      <c r="BM202" s="146" t="s">
        <v>610</v>
      </c>
    </row>
    <row r="203" spans="1:65" s="12" customFormat="1">
      <c r="B203" s="148"/>
      <c r="D203" s="149" t="s">
        <v>143</v>
      </c>
      <c r="E203" s="150" t="s">
        <v>1</v>
      </c>
      <c r="F203" s="151" t="s">
        <v>385</v>
      </c>
      <c r="H203" s="150" t="s">
        <v>1</v>
      </c>
      <c r="L203" s="148"/>
      <c r="M203" s="152"/>
      <c r="N203" s="153"/>
      <c r="O203" s="153"/>
      <c r="P203" s="153"/>
      <c r="Q203" s="153"/>
      <c r="R203" s="153"/>
      <c r="S203" s="153"/>
      <c r="T203" s="154"/>
      <c r="AT203" s="150" t="s">
        <v>143</v>
      </c>
      <c r="AU203" s="150" t="s">
        <v>85</v>
      </c>
      <c r="AV203" s="12" t="s">
        <v>83</v>
      </c>
      <c r="AW203" s="12" t="s">
        <v>29</v>
      </c>
      <c r="AX203" s="12" t="s">
        <v>75</v>
      </c>
      <c r="AY203" s="150" t="s">
        <v>133</v>
      </c>
    </row>
    <row r="204" spans="1:65" s="13" customFormat="1">
      <c r="B204" s="155"/>
      <c r="D204" s="149" t="s">
        <v>143</v>
      </c>
      <c r="E204" s="156" t="s">
        <v>1</v>
      </c>
      <c r="F204" s="157" t="s">
        <v>606</v>
      </c>
      <c r="H204" s="158">
        <v>185.8</v>
      </c>
      <c r="L204" s="155"/>
      <c r="M204" s="159"/>
      <c r="N204" s="160"/>
      <c r="O204" s="160"/>
      <c r="P204" s="160"/>
      <c r="Q204" s="160"/>
      <c r="R204" s="160"/>
      <c r="S204" s="160"/>
      <c r="T204" s="161"/>
      <c r="AT204" s="156" t="s">
        <v>143</v>
      </c>
      <c r="AU204" s="156" t="s">
        <v>85</v>
      </c>
      <c r="AV204" s="13" t="s">
        <v>85</v>
      </c>
      <c r="AW204" s="13" t="s">
        <v>29</v>
      </c>
      <c r="AX204" s="13" t="s">
        <v>83</v>
      </c>
      <c r="AY204" s="156" t="s">
        <v>133</v>
      </c>
    </row>
    <row r="205" spans="1:65" s="11" customFormat="1" ht="22.9" customHeight="1">
      <c r="B205" s="125"/>
      <c r="D205" s="126" t="s">
        <v>74</v>
      </c>
      <c r="E205" s="176" t="s">
        <v>263</v>
      </c>
      <c r="F205" s="176" t="s">
        <v>264</v>
      </c>
      <c r="J205" s="177">
        <f>BK205</f>
        <v>0</v>
      </c>
      <c r="L205" s="125"/>
      <c r="M205" s="129"/>
      <c r="N205" s="130"/>
      <c r="O205" s="130"/>
      <c r="P205" s="131">
        <f>SUM(P206:P213)</f>
        <v>34.015680000000003</v>
      </c>
      <c r="Q205" s="130"/>
      <c r="R205" s="131">
        <f>SUM(R206:R213)</f>
        <v>0</v>
      </c>
      <c r="S205" s="130"/>
      <c r="T205" s="132">
        <f>SUM(T206:T213)</f>
        <v>0</v>
      </c>
      <c r="AR205" s="126" t="s">
        <v>83</v>
      </c>
      <c r="AT205" s="133" t="s">
        <v>74</v>
      </c>
      <c r="AU205" s="133" t="s">
        <v>83</v>
      </c>
      <c r="AY205" s="126" t="s">
        <v>133</v>
      </c>
      <c r="BK205" s="134">
        <f>SUM(BK206:BK213)</f>
        <v>0</v>
      </c>
    </row>
    <row r="206" spans="1:65" s="2" customFormat="1" ht="21.75" customHeight="1">
      <c r="A206" s="30"/>
      <c r="B206" s="135"/>
      <c r="C206" s="136" t="s">
        <v>309</v>
      </c>
      <c r="D206" s="136" t="s">
        <v>134</v>
      </c>
      <c r="E206" s="137" t="s">
        <v>265</v>
      </c>
      <c r="F206" s="138" t="s">
        <v>266</v>
      </c>
      <c r="G206" s="139" t="s">
        <v>267</v>
      </c>
      <c r="H206" s="140">
        <v>9.1440000000000001</v>
      </c>
      <c r="I206" s="202"/>
      <c r="J206" s="141">
        <f>ROUND(I206*H206,2)</f>
        <v>0</v>
      </c>
      <c r="K206" s="138" t="s">
        <v>181</v>
      </c>
      <c r="L206" s="31"/>
      <c r="M206" s="142" t="s">
        <v>1</v>
      </c>
      <c r="N206" s="143" t="s">
        <v>40</v>
      </c>
      <c r="O206" s="144">
        <v>2.42</v>
      </c>
      <c r="P206" s="144">
        <f>O206*H206</f>
        <v>22.12848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6" t="s">
        <v>138</v>
      </c>
      <c r="AT206" s="146" t="s">
        <v>134</v>
      </c>
      <c r="AU206" s="146" t="s">
        <v>85</v>
      </c>
      <c r="AY206" s="18" t="s">
        <v>133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8" t="s">
        <v>83</v>
      </c>
      <c r="BK206" s="147">
        <f>ROUND(I206*H206,2)</f>
        <v>0</v>
      </c>
      <c r="BL206" s="18" t="s">
        <v>138</v>
      </c>
      <c r="BM206" s="146" t="s">
        <v>611</v>
      </c>
    </row>
    <row r="207" spans="1:65" s="2" customFormat="1" ht="21.75" customHeight="1">
      <c r="A207" s="30"/>
      <c r="B207" s="135"/>
      <c r="C207" s="136" t="s">
        <v>315</v>
      </c>
      <c r="D207" s="136" t="s">
        <v>134</v>
      </c>
      <c r="E207" s="137" t="s">
        <v>270</v>
      </c>
      <c r="F207" s="138" t="s">
        <v>271</v>
      </c>
      <c r="G207" s="139" t="s">
        <v>267</v>
      </c>
      <c r="H207" s="140">
        <v>45.72</v>
      </c>
      <c r="I207" s="202"/>
      <c r="J207" s="141">
        <f>ROUND(I207*H207,2)</f>
        <v>0</v>
      </c>
      <c r="K207" s="138" t="s">
        <v>181</v>
      </c>
      <c r="L207" s="31"/>
      <c r="M207" s="142" t="s">
        <v>1</v>
      </c>
      <c r="N207" s="143" t="s">
        <v>40</v>
      </c>
      <c r="O207" s="144">
        <v>0.26</v>
      </c>
      <c r="P207" s="144">
        <f>O207*H207</f>
        <v>11.8872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6" t="s">
        <v>138</v>
      </c>
      <c r="AT207" s="146" t="s">
        <v>134</v>
      </c>
      <c r="AU207" s="146" t="s">
        <v>85</v>
      </c>
      <c r="AY207" s="18" t="s">
        <v>133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8" t="s">
        <v>83</v>
      </c>
      <c r="BK207" s="147">
        <f>ROUND(I207*H207,2)</f>
        <v>0</v>
      </c>
      <c r="BL207" s="18" t="s">
        <v>138</v>
      </c>
      <c r="BM207" s="146" t="s">
        <v>612</v>
      </c>
    </row>
    <row r="208" spans="1:65" s="13" customFormat="1">
      <c r="B208" s="155"/>
      <c r="D208" s="149" t="s">
        <v>143</v>
      </c>
      <c r="F208" s="157" t="s">
        <v>613</v>
      </c>
      <c r="H208" s="158">
        <v>45.72</v>
      </c>
      <c r="L208" s="155"/>
      <c r="M208" s="159"/>
      <c r="N208" s="160"/>
      <c r="O208" s="160"/>
      <c r="P208" s="160"/>
      <c r="Q208" s="160"/>
      <c r="R208" s="160"/>
      <c r="S208" s="160"/>
      <c r="T208" s="161"/>
      <c r="AT208" s="156" t="s">
        <v>143</v>
      </c>
      <c r="AU208" s="156" t="s">
        <v>85</v>
      </c>
      <c r="AV208" s="13" t="s">
        <v>85</v>
      </c>
      <c r="AW208" s="13" t="s">
        <v>3</v>
      </c>
      <c r="AX208" s="13" t="s">
        <v>83</v>
      </c>
      <c r="AY208" s="156" t="s">
        <v>133</v>
      </c>
    </row>
    <row r="209" spans="1:65" s="2" customFormat="1" ht="21.75" customHeight="1">
      <c r="A209" s="30"/>
      <c r="B209" s="135"/>
      <c r="C209" s="136" t="s">
        <v>319</v>
      </c>
      <c r="D209" s="136" t="s">
        <v>134</v>
      </c>
      <c r="E209" s="137" t="s">
        <v>275</v>
      </c>
      <c r="F209" s="138" t="s">
        <v>276</v>
      </c>
      <c r="G209" s="139" t="s">
        <v>267</v>
      </c>
      <c r="H209" s="140">
        <v>9.1440000000000001</v>
      </c>
      <c r="I209" s="202"/>
      <c r="J209" s="141">
        <f>ROUND(I209*H209,2)</f>
        <v>0</v>
      </c>
      <c r="K209" s="138" t="s">
        <v>1</v>
      </c>
      <c r="L209" s="31"/>
      <c r="M209" s="142" t="s">
        <v>1</v>
      </c>
      <c r="N209" s="143" t="s">
        <v>40</v>
      </c>
      <c r="O209" s="144">
        <v>0</v>
      </c>
      <c r="P209" s="144">
        <f>O209*H209</f>
        <v>0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6" t="s">
        <v>138</v>
      </c>
      <c r="AT209" s="146" t="s">
        <v>134</v>
      </c>
      <c r="AU209" s="146" t="s">
        <v>85</v>
      </c>
      <c r="AY209" s="18" t="s">
        <v>133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8" t="s">
        <v>83</v>
      </c>
      <c r="BK209" s="147">
        <f>ROUND(I209*H209,2)</f>
        <v>0</v>
      </c>
      <c r="BL209" s="18" t="s">
        <v>138</v>
      </c>
      <c r="BM209" s="146" t="s">
        <v>614</v>
      </c>
    </row>
    <row r="210" spans="1:65" s="12" customFormat="1">
      <c r="B210" s="148"/>
      <c r="D210" s="149" t="s">
        <v>143</v>
      </c>
      <c r="E210" s="150" t="s">
        <v>1</v>
      </c>
      <c r="F210" s="151" t="s">
        <v>278</v>
      </c>
      <c r="H210" s="150" t="s">
        <v>1</v>
      </c>
      <c r="L210" s="148"/>
      <c r="M210" s="152"/>
      <c r="N210" s="153"/>
      <c r="O210" s="153"/>
      <c r="P210" s="153"/>
      <c r="Q210" s="153"/>
      <c r="R210" s="153"/>
      <c r="S210" s="153"/>
      <c r="T210" s="154"/>
      <c r="AT210" s="150" t="s">
        <v>143</v>
      </c>
      <c r="AU210" s="150" t="s">
        <v>85</v>
      </c>
      <c r="AV210" s="12" t="s">
        <v>83</v>
      </c>
      <c r="AW210" s="12" t="s">
        <v>29</v>
      </c>
      <c r="AX210" s="12" t="s">
        <v>75</v>
      </c>
      <c r="AY210" s="150" t="s">
        <v>133</v>
      </c>
    </row>
    <row r="211" spans="1:65" s="12" customFormat="1">
      <c r="B211" s="148"/>
      <c r="D211" s="149" t="s">
        <v>143</v>
      </c>
      <c r="E211" s="150" t="s">
        <v>1</v>
      </c>
      <c r="F211" s="151" t="s">
        <v>279</v>
      </c>
      <c r="H211" s="150" t="s">
        <v>1</v>
      </c>
      <c r="L211" s="148"/>
      <c r="M211" s="152"/>
      <c r="N211" s="153"/>
      <c r="O211" s="153"/>
      <c r="P211" s="153"/>
      <c r="Q211" s="153"/>
      <c r="R211" s="153"/>
      <c r="S211" s="153"/>
      <c r="T211" s="154"/>
      <c r="AT211" s="150" t="s">
        <v>143</v>
      </c>
      <c r="AU211" s="150" t="s">
        <v>85</v>
      </c>
      <c r="AV211" s="12" t="s">
        <v>83</v>
      </c>
      <c r="AW211" s="12" t="s">
        <v>29</v>
      </c>
      <c r="AX211" s="12" t="s">
        <v>75</v>
      </c>
      <c r="AY211" s="150" t="s">
        <v>133</v>
      </c>
    </row>
    <row r="212" spans="1:65" s="12" customFormat="1" ht="22.5">
      <c r="B212" s="148"/>
      <c r="D212" s="149" t="s">
        <v>143</v>
      </c>
      <c r="E212" s="150" t="s">
        <v>1</v>
      </c>
      <c r="F212" s="151" t="s">
        <v>280</v>
      </c>
      <c r="H212" s="150" t="s">
        <v>1</v>
      </c>
      <c r="L212" s="148"/>
      <c r="M212" s="152"/>
      <c r="N212" s="153"/>
      <c r="O212" s="153"/>
      <c r="P212" s="153"/>
      <c r="Q212" s="153"/>
      <c r="R212" s="153"/>
      <c r="S212" s="153"/>
      <c r="T212" s="154"/>
      <c r="AT212" s="150" t="s">
        <v>143</v>
      </c>
      <c r="AU212" s="150" t="s">
        <v>85</v>
      </c>
      <c r="AV212" s="12" t="s">
        <v>83</v>
      </c>
      <c r="AW212" s="12" t="s">
        <v>29</v>
      </c>
      <c r="AX212" s="12" t="s">
        <v>75</v>
      </c>
      <c r="AY212" s="150" t="s">
        <v>133</v>
      </c>
    </row>
    <row r="213" spans="1:65" s="13" customFormat="1">
      <c r="B213" s="155"/>
      <c r="D213" s="149" t="s">
        <v>143</v>
      </c>
      <c r="E213" s="156" t="s">
        <v>1</v>
      </c>
      <c r="F213" s="157" t="s">
        <v>615</v>
      </c>
      <c r="H213" s="158">
        <v>9.1440000000000001</v>
      </c>
      <c r="L213" s="155"/>
      <c r="M213" s="159"/>
      <c r="N213" s="160"/>
      <c r="O213" s="160"/>
      <c r="P213" s="160"/>
      <c r="Q213" s="160"/>
      <c r="R213" s="160"/>
      <c r="S213" s="160"/>
      <c r="T213" s="161"/>
      <c r="AT213" s="156" t="s">
        <v>143</v>
      </c>
      <c r="AU213" s="156" t="s">
        <v>85</v>
      </c>
      <c r="AV213" s="13" t="s">
        <v>85</v>
      </c>
      <c r="AW213" s="13" t="s">
        <v>29</v>
      </c>
      <c r="AX213" s="13" t="s">
        <v>83</v>
      </c>
      <c r="AY213" s="156" t="s">
        <v>133</v>
      </c>
    </row>
    <row r="214" spans="1:65" s="11" customFormat="1" ht="22.9" customHeight="1">
      <c r="B214" s="125"/>
      <c r="D214" s="126" t="s">
        <v>74</v>
      </c>
      <c r="E214" s="176" t="s">
        <v>282</v>
      </c>
      <c r="F214" s="176" t="s">
        <v>283</v>
      </c>
      <c r="J214" s="177">
        <f>BK214</f>
        <v>0</v>
      </c>
      <c r="L214" s="125"/>
      <c r="M214" s="129"/>
      <c r="N214" s="130"/>
      <c r="O214" s="130"/>
      <c r="P214" s="131">
        <f>P215</f>
        <v>0</v>
      </c>
      <c r="Q214" s="130"/>
      <c r="R214" s="131">
        <f>R215</f>
        <v>0</v>
      </c>
      <c r="S214" s="130"/>
      <c r="T214" s="132">
        <f>T215</f>
        <v>0</v>
      </c>
      <c r="AR214" s="126" t="s">
        <v>83</v>
      </c>
      <c r="AT214" s="133" t="s">
        <v>74</v>
      </c>
      <c r="AU214" s="133" t="s">
        <v>83</v>
      </c>
      <c r="AY214" s="126" t="s">
        <v>133</v>
      </c>
      <c r="BK214" s="134">
        <f>BK215</f>
        <v>0</v>
      </c>
    </row>
    <row r="215" spans="1:65" s="2" customFormat="1" ht="16.5" customHeight="1">
      <c r="A215" s="30"/>
      <c r="B215" s="135"/>
      <c r="C215" s="136" t="s">
        <v>323</v>
      </c>
      <c r="D215" s="136" t="s">
        <v>134</v>
      </c>
      <c r="E215" s="137" t="s">
        <v>285</v>
      </c>
      <c r="F215" s="138" t="s">
        <v>286</v>
      </c>
      <c r="G215" s="139" t="s">
        <v>267</v>
      </c>
      <c r="H215" s="140">
        <v>7.6189999999999998</v>
      </c>
      <c r="I215" s="202"/>
      <c r="J215" s="141">
        <f>ROUND(I215*H215,2)</f>
        <v>0</v>
      </c>
      <c r="K215" s="138" t="s">
        <v>1</v>
      </c>
      <c r="L215" s="31"/>
      <c r="M215" s="142" t="s">
        <v>1</v>
      </c>
      <c r="N215" s="143" t="s">
        <v>40</v>
      </c>
      <c r="O215" s="144">
        <v>0</v>
      </c>
      <c r="P215" s="144">
        <f>O215*H215</f>
        <v>0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6" t="s">
        <v>138</v>
      </c>
      <c r="AT215" s="146" t="s">
        <v>134</v>
      </c>
      <c r="AU215" s="146" t="s">
        <v>85</v>
      </c>
      <c r="AY215" s="18" t="s">
        <v>133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8" t="s">
        <v>83</v>
      </c>
      <c r="BK215" s="147">
        <f>ROUND(I215*H215,2)</f>
        <v>0</v>
      </c>
      <c r="BL215" s="18" t="s">
        <v>138</v>
      </c>
      <c r="BM215" s="146" t="s">
        <v>616</v>
      </c>
    </row>
    <row r="216" spans="1:65" s="11" customFormat="1" ht="25.9" customHeight="1">
      <c r="B216" s="125"/>
      <c r="D216" s="126" t="s">
        <v>74</v>
      </c>
      <c r="E216" s="127" t="s">
        <v>288</v>
      </c>
      <c r="F216" s="127" t="s">
        <v>289</v>
      </c>
      <c r="J216" s="128">
        <f>BK216</f>
        <v>0</v>
      </c>
      <c r="L216" s="125"/>
      <c r="M216" s="129"/>
      <c r="N216" s="130"/>
      <c r="O216" s="130"/>
      <c r="P216" s="131">
        <f>P217+P227+P239+P242+P258</f>
        <v>32.520053000000004</v>
      </c>
      <c r="Q216" s="130"/>
      <c r="R216" s="131">
        <f>R217+R227+R239+R242+R258</f>
        <v>0.1403402</v>
      </c>
      <c r="S216" s="130"/>
      <c r="T216" s="132">
        <f>T217+T227+T239+T242+T258</f>
        <v>3.8984000000000005E-2</v>
      </c>
      <c r="AR216" s="126" t="s">
        <v>85</v>
      </c>
      <c r="AT216" s="133" t="s">
        <v>74</v>
      </c>
      <c r="AU216" s="133" t="s">
        <v>75</v>
      </c>
      <c r="AY216" s="126" t="s">
        <v>133</v>
      </c>
      <c r="BK216" s="134">
        <f>BK217+BK227+BK239+BK242+BK258</f>
        <v>0</v>
      </c>
    </row>
    <row r="217" spans="1:65" s="11" customFormat="1" ht="22.9" customHeight="1">
      <c r="B217" s="125"/>
      <c r="D217" s="126" t="s">
        <v>74</v>
      </c>
      <c r="E217" s="176" t="s">
        <v>290</v>
      </c>
      <c r="F217" s="176" t="s">
        <v>291</v>
      </c>
      <c r="J217" s="177">
        <f>BK217</f>
        <v>0</v>
      </c>
      <c r="L217" s="125"/>
      <c r="M217" s="129"/>
      <c r="N217" s="130"/>
      <c r="O217" s="130"/>
      <c r="P217" s="131">
        <f>SUM(P218:P226)</f>
        <v>11.573979999999999</v>
      </c>
      <c r="Q217" s="130"/>
      <c r="R217" s="131">
        <f>SUM(R218:R226)</f>
        <v>3.8829999999999996E-2</v>
      </c>
      <c r="S217" s="130"/>
      <c r="T217" s="132">
        <f>SUM(T218:T226)</f>
        <v>2.2647E-2</v>
      </c>
      <c r="AR217" s="126" t="s">
        <v>85</v>
      </c>
      <c r="AT217" s="133" t="s">
        <v>74</v>
      </c>
      <c r="AU217" s="133" t="s">
        <v>83</v>
      </c>
      <c r="AY217" s="126" t="s">
        <v>133</v>
      </c>
      <c r="BK217" s="134">
        <f>SUM(BK218:BK226)</f>
        <v>0</v>
      </c>
    </row>
    <row r="218" spans="1:65" s="2" customFormat="1" ht="21.75" customHeight="1">
      <c r="A218" s="30"/>
      <c r="B218" s="135"/>
      <c r="C218" s="136" t="s">
        <v>396</v>
      </c>
      <c r="D218" s="136" t="s">
        <v>134</v>
      </c>
      <c r="E218" s="137" t="s">
        <v>293</v>
      </c>
      <c r="F218" s="138" t="s">
        <v>294</v>
      </c>
      <c r="G218" s="139" t="s">
        <v>295</v>
      </c>
      <c r="H218" s="140">
        <v>4.5999999999999996</v>
      </c>
      <c r="I218" s="202"/>
      <c r="J218" s="141">
        <f>ROUND(I218*H218,2)</f>
        <v>0</v>
      </c>
      <c r="K218" s="138" t="s">
        <v>181</v>
      </c>
      <c r="L218" s="31"/>
      <c r="M218" s="142" t="s">
        <v>1</v>
      </c>
      <c r="N218" s="143" t="s">
        <v>40</v>
      </c>
      <c r="O218" s="144">
        <v>0.43</v>
      </c>
      <c r="P218" s="144">
        <f>O218*H218</f>
        <v>1.9779999999999998</v>
      </c>
      <c r="Q218" s="144">
        <v>0</v>
      </c>
      <c r="R218" s="144">
        <f>Q218*H218</f>
        <v>0</v>
      </c>
      <c r="S218" s="144">
        <v>1.91E-3</v>
      </c>
      <c r="T218" s="145">
        <f>S218*H218</f>
        <v>8.7859999999999987E-3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6" t="s">
        <v>269</v>
      </c>
      <c r="AT218" s="146" t="s">
        <v>134</v>
      </c>
      <c r="AU218" s="146" t="s">
        <v>85</v>
      </c>
      <c r="AY218" s="18" t="s">
        <v>133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8" t="s">
        <v>83</v>
      </c>
      <c r="BK218" s="147">
        <f>ROUND(I218*H218,2)</f>
        <v>0</v>
      </c>
      <c r="BL218" s="18" t="s">
        <v>269</v>
      </c>
      <c r="BM218" s="146" t="s">
        <v>617</v>
      </c>
    </row>
    <row r="219" spans="1:65" s="2" customFormat="1" ht="16.5" customHeight="1">
      <c r="A219" s="30"/>
      <c r="B219" s="135"/>
      <c r="C219" s="136" t="s">
        <v>400</v>
      </c>
      <c r="D219" s="136" t="s">
        <v>134</v>
      </c>
      <c r="E219" s="137" t="s">
        <v>397</v>
      </c>
      <c r="F219" s="138" t="s">
        <v>398</v>
      </c>
      <c r="G219" s="139" t="s">
        <v>295</v>
      </c>
      <c r="H219" s="140">
        <v>8.3000000000000007</v>
      </c>
      <c r="I219" s="202"/>
      <c r="J219" s="141">
        <f>ROUND(I219*H219,2)</f>
        <v>0</v>
      </c>
      <c r="K219" s="138" t="s">
        <v>181</v>
      </c>
      <c r="L219" s="31"/>
      <c r="M219" s="142" t="s">
        <v>1</v>
      </c>
      <c r="N219" s="143" t="s">
        <v>40</v>
      </c>
      <c r="O219" s="144">
        <v>0.19500000000000001</v>
      </c>
      <c r="P219" s="144">
        <f>O219*H219</f>
        <v>1.6185000000000003</v>
      </c>
      <c r="Q219" s="144">
        <v>0</v>
      </c>
      <c r="R219" s="144">
        <f>Q219*H219</f>
        <v>0</v>
      </c>
      <c r="S219" s="144">
        <v>1.67E-3</v>
      </c>
      <c r="T219" s="145">
        <f>S219*H219</f>
        <v>1.3861000000000002E-2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6" t="s">
        <v>269</v>
      </c>
      <c r="AT219" s="146" t="s">
        <v>134</v>
      </c>
      <c r="AU219" s="146" t="s">
        <v>85</v>
      </c>
      <c r="AY219" s="18" t="s">
        <v>133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8" t="s">
        <v>83</v>
      </c>
      <c r="BK219" s="147">
        <f>ROUND(I219*H219,2)</f>
        <v>0</v>
      </c>
      <c r="BL219" s="18" t="s">
        <v>269</v>
      </c>
      <c r="BM219" s="146" t="s">
        <v>618</v>
      </c>
    </row>
    <row r="220" spans="1:65" s="2" customFormat="1" ht="21.75" customHeight="1">
      <c r="A220" s="30"/>
      <c r="B220" s="135"/>
      <c r="C220" s="136" t="s">
        <v>404</v>
      </c>
      <c r="D220" s="136" t="s">
        <v>134</v>
      </c>
      <c r="E220" s="137" t="s">
        <v>298</v>
      </c>
      <c r="F220" s="138" t="s">
        <v>299</v>
      </c>
      <c r="G220" s="139" t="s">
        <v>295</v>
      </c>
      <c r="H220" s="140">
        <v>4.5999999999999996</v>
      </c>
      <c r="I220" s="202"/>
      <c r="J220" s="141">
        <f>ROUND(I220*H220,2)</f>
        <v>0</v>
      </c>
      <c r="K220" s="138" t="s">
        <v>181</v>
      </c>
      <c r="L220" s="31"/>
      <c r="M220" s="142" t="s">
        <v>1</v>
      </c>
      <c r="N220" s="143" t="s">
        <v>40</v>
      </c>
      <c r="O220" s="144">
        <v>1.125</v>
      </c>
      <c r="P220" s="144">
        <f>O220*H220</f>
        <v>5.1749999999999998</v>
      </c>
      <c r="Q220" s="144">
        <v>6.2399999999999999E-3</v>
      </c>
      <c r="R220" s="144">
        <f>Q220*H220</f>
        <v>2.8703999999999997E-2</v>
      </c>
      <c r="S220" s="144">
        <v>0</v>
      </c>
      <c r="T220" s="14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6" t="s">
        <v>269</v>
      </c>
      <c r="AT220" s="146" t="s">
        <v>134</v>
      </c>
      <c r="AU220" s="146" t="s">
        <v>85</v>
      </c>
      <c r="AY220" s="18" t="s">
        <v>133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83</v>
      </c>
      <c r="BK220" s="147">
        <f>ROUND(I220*H220,2)</f>
        <v>0</v>
      </c>
      <c r="BL220" s="18" t="s">
        <v>269</v>
      </c>
      <c r="BM220" s="146" t="s">
        <v>619</v>
      </c>
    </row>
    <row r="221" spans="1:65" s="12" customFormat="1">
      <c r="B221" s="148"/>
      <c r="D221" s="149" t="s">
        <v>143</v>
      </c>
      <c r="E221" s="150" t="s">
        <v>1</v>
      </c>
      <c r="F221" s="151" t="s">
        <v>301</v>
      </c>
      <c r="H221" s="150" t="s">
        <v>1</v>
      </c>
      <c r="L221" s="148"/>
      <c r="M221" s="152"/>
      <c r="N221" s="153"/>
      <c r="O221" s="153"/>
      <c r="P221" s="153"/>
      <c r="Q221" s="153"/>
      <c r="R221" s="153"/>
      <c r="S221" s="153"/>
      <c r="T221" s="154"/>
      <c r="AT221" s="150" t="s">
        <v>143</v>
      </c>
      <c r="AU221" s="150" t="s">
        <v>85</v>
      </c>
      <c r="AV221" s="12" t="s">
        <v>83</v>
      </c>
      <c r="AW221" s="12" t="s">
        <v>29</v>
      </c>
      <c r="AX221" s="12" t="s">
        <v>75</v>
      </c>
      <c r="AY221" s="150" t="s">
        <v>133</v>
      </c>
    </row>
    <row r="222" spans="1:65" s="12" customFormat="1">
      <c r="B222" s="148"/>
      <c r="D222" s="149" t="s">
        <v>143</v>
      </c>
      <c r="E222" s="150" t="s">
        <v>1</v>
      </c>
      <c r="F222" s="151" t="s">
        <v>620</v>
      </c>
      <c r="H222" s="150" t="s">
        <v>1</v>
      </c>
      <c r="L222" s="148"/>
      <c r="M222" s="152"/>
      <c r="N222" s="153"/>
      <c r="O222" s="153"/>
      <c r="P222" s="153"/>
      <c r="Q222" s="153"/>
      <c r="R222" s="153"/>
      <c r="S222" s="153"/>
      <c r="T222" s="154"/>
      <c r="AT222" s="150" t="s">
        <v>143</v>
      </c>
      <c r="AU222" s="150" t="s">
        <v>85</v>
      </c>
      <c r="AV222" s="12" t="s">
        <v>83</v>
      </c>
      <c r="AW222" s="12" t="s">
        <v>29</v>
      </c>
      <c r="AX222" s="12" t="s">
        <v>75</v>
      </c>
      <c r="AY222" s="150" t="s">
        <v>133</v>
      </c>
    </row>
    <row r="223" spans="1:65" s="13" customFormat="1">
      <c r="B223" s="155"/>
      <c r="D223" s="149" t="s">
        <v>143</v>
      </c>
      <c r="E223" s="156" t="s">
        <v>1</v>
      </c>
      <c r="F223" s="157" t="s">
        <v>621</v>
      </c>
      <c r="H223" s="158">
        <v>4.5999999999999996</v>
      </c>
      <c r="L223" s="155"/>
      <c r="M223" s="159"/>
      <c r="N223" s="160"/>
      <c r="O223" s="160"/>
      <c r="P223" s="160"/>
      <c r="Q223" s="160"/>
      <c r="R223" s="160"/>
      <c r="S223" s="160"/>
      <c r="T223" s="161"/>
      <c r="AT223" s="156" t="s">
        <v>143</v>
      </c>
      <c r="AU223" s="156" t="s">
        <v>85</v>
      </c>
      <c r="AV223" s="13" t="s">
        <v>85</v>
      </c>
      <c r="AW223" s="13" t="s">
        <v>29</v>
      </c>
      <c r="AX223" s="13" t="s">
        <v>83</v>
      </c>
      <c r="AY223" s="156" t="s">
        <v>133</v>
      </c>
    </row>
    <row r="224" spans="1:65" s="2" customFormat="1" ht="21.75" customHeight="1">
      <c r="A224" s="30"/>
      <c r="B224" s="135"/>
      <c r="C224" s="136" t="s">
        <v>409</v>
      </c>
      <c r="D224" s="136" t="s">
        <v>134</v>
      </c>
      <c r="E224" s="137" t="s">
        <v>405</v>
      </c>
      <c r="F224" s="138" t="s">
        <v>406</v>
      </c>
      <c r="G224" s="139" t="s">
        <v>295</v>
      </c>
      <c r="H224" s="140">
        <v>8.3000000000000007</v>
      </c>
      <c r="I224" s="202"/>
      <c r="J224" s="141">
        <f>ROUND(I224*H224,2)</f>
        <v>0</v>
      </c>
      <c r="K224" s="138" t="s">
        <v>181</v>
      </c>
      <c r="L224" s="31"/>
      <c r="M224" s="142" t="s">
        <v>1</v>
      </c>
      <c r="N224" s="143" t="s">
        <v>40</v>
      </c>
      <c r="O224" s="144">
        <v>0.315</v>
      </c>
      <c r="P224" s="144">
        <f>O224*H224</f>
        <v>2.6145</v>
      </c>
      <c r="Q224" s="144">
        <v>1.2199999999999999E-3</v>
      </c>
      <c r="R224" s="144">
        <f>Q224*H224</f>
        <v>1.0126E-2</v>
      </c>
      <c r="S224" s="144">
        <v>0</v>
      </c>
      <c r="T224" s="145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6" t="s">
        <v>269</v>
      </c>
      <c r="AT224" s="146" t="s">
        <v>134</v>
      </c>
      <c r="AU224" s="146" t="s">
        <v>85</v>
      </c>
      <c r="AY224" s="18" t="s">
        <v>133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8" t="s">
        <v>83</v>
      </c>
      <c r="BK224" s="147">
        <f>ROUND(I224*H224,2)</f>
        <v>0</v>
      </c>
      <c r="BL224" s="18" t="s">
        <v>269</v>
      </c>
      <c r="BM224" s="146" t="s">
        <v>622</v>
      </c>
    </row>
    <row r="225" spans="1:65" s="13" customFormat="1">
      <c r="B225" s="155"/>
      <c r="D225" s="149" t="s">
        <v>143</v>
      </c>
      <c r="E225" s="156" t="s">
        <v>1</v>
      </c>
      <c r="F225" s="157" t="s">
        <v>623</v>
      </c>
      <c r="H225" s="158">
        <v>8.3000000000000007</v>
      </c>
      <c r="L225" s="155"/>
      <c r="M225" s="159"/>
      <c r="N225" s="160"/>
      <c r="O225" s="160"/>
      <c r="P225" s="160"/>
      <c r="Q225" s="160"/>
      <c r="R225" s="160"/>
      <c r="S225" s="160"/>
      <c r="T225" s="161"/>
      <c r="AT225" s="156" t="s">
        <v>143</v>
      </c>
      <c r="AU225" s="156" t="s">
        <v>85</v>
      </c>
      <c r="AV225" s="13" t="s">
        <v>85</v>
      </c>
      <c r="AW225" s="13" t="s">
        <v>29</v>
      </c>
      <c r="AX225" s="13" t="s">
        <v>83</v>
      </c>
      <c r="AY225" s="156" t="s">
        <v>133</v>
      </c>
    </row>
    <row r="226" spans="1:65" s="2" customFormat="1" ht="21.75" customHeight="1">
      <c r="A226" s="30"/>
      <c r="B226" s="135"/>
      <c r="C226" s="136" t="s">
        <v>413</v>
      </c>
      <c r="D226" s="136" t="s">
        <v>134</v>
      </c>
      <c r="E226" s="137" t="s">
        <v>304</v>
      </c>
      <c r="F226" s="138" t="s">
        <v>305</v>
      </c>
      <c r="G226" s="139" t="s">
        <v>267</v>
      </c>
      <c r="H226" s="140">
        <v>3.9E-2</v>
      </c>
      <c r="I226" s="202"/>
      <c r="J226" s="141">
        <f>ROUND(I226*H226,2)</f>
        <v>0</v>
      </c>
      <c r="K226" s="138" t="s">
        <v>181</v>
      </c>
      <c r="L226" s="31"/>
      <c r="M226" s="142" t="s">
        <v>1</v>
      </c>
      <c r="N226" s="143" t="s">
        <v>40</v>
      </c>
      <c r="O226" s="144">
        <v>4.82</v>
      </c>
      <c r="P226" s="144">
        <f>O226*H226</f>
        <v>0.18798000000000001</v>
      </c>
      <c r="Q226" s="144">
        <v>0</v>
      </c>
      <c r="R226" s="144">
        <f>Q226*H226</f>
        <v>0</v>
      </c>
      <c r="S226" s="144">
        <v>0</v>
      </c>
      <c r="T226" s="145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6" t="s">
        <v>269</v>
      </c>
      <c r="AT226" s="146" t="s">
        <v>134</v>
      </c>
      <c r="AU226" s="146" t="s">
        <v>85</v>
      </c>
      <c r="AY226" s="18" t="s">
        <v>133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8" t="s">
        <v>83</v>
      </c>
      <c r="BK226" s="147">
        <f>ROUND(I226*H226,2)</f>
        <v>0</v>
      </c>
      <c r="BL226" s="18" t="s">
        <v>269</v>
      </c>
      <c r="BM226" s="146" t="s">
        <v>624</v>
      </c>
    </row>
    <row r="227" spans="1:65" s="11" customFormat="1" ht="22.9" customHeight="1">
      <c r="B227" s="125"/>
      <c r="D227" s="126" t="s">
        <v>74</v>
      </c>
      <c r="E227" s="176" t="s">
        <v>411</v>
      </c>
      <c r="F227" s="176" t="s">
        <v>412</v>
      </c>
      <c r="J227" s="177">
        <f>BK227</f>
        <v>0</v>
      </c>
      <c r="L227" s="125"/>
      <c r="M227" s="129"/>
      <c r="N227" s="130"/>
      <c r="O227" s="130"/>
      <c r="P227" s="131">
        <f>SUM(P228:P238)</f>
        <v>2.1354730000000002</v>
      </c>
      <c r="Q227" s="130"/>
      <c r="R227" s="131">
        <f>SUM(R228:R238)</f>
        <v>1.295E-2</v>
      </c>
      <c r="S227" s="130"/>
      <c r="T227" s="132">
        <f>SUM(T228:T238)</f>
        <v>0</v>
      </c>
      <c r="AR227" s="126" t="s">
        <v>85</v>
      </c>
      <c r="AT227" s="133" t="s">
        <v>74</v>
      </c>
      <c r="AU227" s="133" t="s">
        <v>83</v>
      </c>
      <c r="AY227" s="126" t="s">
        <v>133</v>
      </c>
      <c r="BK227" s="134">
        <f>SUM(BK228:BK238)</f>
        <v>0</v>
      </c>
    </row>
    <row r="228" spans="1:65" s="2" customFormat="1" ht="21.75" customHeight="1">
      <c r="A228" s="30"/>
      <c r="B228" s="135"/>
      <c r="C228" s="136" t="s">
        <v>418</v>
      </c>
      <c r="D228" s="136" t="s">
        <v>134</v>
      </c>
      <c r="E228" s="137" t="s">
        <v>414</v>
      </c>
      <c r="F228" s="138" t="s">
        <v>415</v>
      </c>
      <c r="G228" s="139" t="s">
        <v>416</v>
      </c>
      <c r="H228" s="140">
        <v>1</v>
      </c>
      <c r="I228" s="202"/>
      <c r="J228" s="141">
        <f t="shared" ref="J228:J233" si="0">ROUND(I228*H228,2)</f>
        <v>0</v>
      </c>
      <c r="K228" s="138" t="s">
        <v>1</v>
      </c>
      <c r="L228" s="31"/>
      <c r="M228" s="142" t="s">
        <v>1</v>
      </c>
      <c r="N228" s="143" t="s">
        <v>40</v>
      </c>
      <c r="O228" s="144">
        <v>0</v>
      </c>
      <c r="P228" s="144">
        <f t="shared" ref="P228:P233" si="1">O228*H228</f>
        <v>0</v>
      </c>
      <c r="Q228" s="144">
        <v>0</v>
      </c>
      <c r="R228" s="144">
        <f t="shared" ref="R228:R233" si="2">Q228*H228</f>
        <v>0</v>
      </c>
      <c r="S228" s="144">
        <v>0</v>
      </c>
      <c r="T228" s="145">
        <f t="shared" ref="T228:T233" si="3"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6" t="s">
        <v>269</v>
      </c>
      <c r="AT228" s="146" t="s">
        <v>134</v>
      </c>
      <c r="AU228" s="146" t="s">
        <v>85</v>
      </c>
      <c r="AY228" s="18" t="s">
        <v>133</v>
      </c>
      <c r="BE228" s="147">
        <f t="shared" ref="BE228:BE233" si="4">IF(N228="základní",J228,0)</f>
        <v>0</v>
      </c>
      <c r="BF228" s="147">
        <f t="shared" ref="BF228:BF233" si="5">IF(N228="snížená",J228,0)</f>
        <v>0</v>
      </c>
      <c r="BG228" s="147">
        <f t="shared" ref="BG228:BG233" si="6">IF(N228="zákl. přenesená",J228,0)</f>
        <v>0</v>
      </c>
      <c r="BH228" s="147">
        <f t="shared" ref="BH228:BH233" si="7">IF(N228="sníž. přenesená",J228,0)</f>
        <v>0</v>
      </c>
      <c r="BI228" s="147">
        <f t="shared" ref="BI228:BI233" si="8">IF(N228="nulová",J228,0)</f>
        <v>0</v>
      </c>
      <c r="BJ228" s="18" t="s">
        <v>83</v>
      </c>
      <c r="BK228" s="147">
        <f t="shared" ref="BK228:BK233" si="9">ROUND(I228*H228,2)</f>
        <v>0</v>
      </c>
      <c r="BL228" s="18" t="s">
        <v>269</v>
      </c>
      <c r="BM228" s="146" t="s">
        <v>625</v>
      </c>
    </row>
    <row r="229" spans="1:65" s="2" customFormat="1" ht="21.75" customHeight="1">
      <c r="A229" s="30"/>
      <c r="B229" s="135"/>
      <c r="C229" s="136" t="s">
        <v>422</v>
      </c>
      <c r="D229" s="136" t="s">
        <v>134</v>
      </c>
      <c r="E229" s="137" t="s">
        <v>423</v>
      </c>
      <c r="F229" s="138" t="s">
        <v>424</v>
      </c>
      <c r="G229" s="139" t="s">
        <v>416</v>
      </c>
      <c r="H229" s="140">
        <v>2</v>
      </c>
      <c r="I229" s="202"/>
      <c r="J229" s="141">
        <f t="shared" si="0"/>
        <v>0</v>
      </c>
      <c r="K229" s="138" t="s">
        <v>1</v>
      </c>
      <c r="L229" s="31"/>
      <c r="M229" s="142" t="s">
        <v>1</v>
      </c>
      <c r="N229" s="143" t="s">
        <v>40</v>
      </c>
      <c r="O229" s="144">
        <v>0</v>
      </c>
      <c r="P229" s="144">
        <f t="shared" si="1"/>
        <v>0</v>
      </c>
      <c r="Q229" s="144">
        <v>0</v>
      </c>
      <c r="R229" s="144">
        <f t="shared" si="2"/>
        <v>0</v>
      </c>
      <c r="S229" s="144">
        <v>0</v>
      </c>
      <c r="T229" s="145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6" t="s">
        <v>269</v>
      </c>
      <c r="AT229" s="146" t="s">
        <v>134</v>
      </c>
      <c r="AU229" s="146" t="s">
        <v>85</v>
      </c>
      <c r="AY229" s="18" t="s">
        <v>133</v>
      </c>
      <c r="BE229" s="147">
        <f t="shared" si="4"/>
        <v>0</v>
      </c>
      <c r="BF229" s="147">
        <f t="shared" si="5"/>
        <v>0</v>
      </c>
      <c r="BG229" s="147">
        <f t="shared" si="6"/>
        <v>0</v>
      </c>
      <c r="BH229" s="147">
        <f t="shared" si="7"/>
        <v>0</v>
      </c>
      <c r="BI229" s="147">
        <f t="shared" si="8"/>
        <v>0</v>
      </c>
      <c r="BJ229" s="18" t="s">
        <v>83</v>
      </c>
      <c r="BK229" s="147">
        <f t="shared" si="9"/>
        <v>0</v>
      </c>
      <c r="BL229" s="18" t="s">
        <v>269</v>
      </c>
      <c r="BM229" s="146" t="s">
        <v>626</v>
      </c>
    </row>
    <row r="230" spans="1:65" s="2" customFormat="1" ht="21.75" customHeight="1">
      <c r="A230" s="30"/>
      <c r="B230" s="135"/>
      <c r="C230" s="136" t="s">
        <v>426</v>
      </c>
      <c r="D230" s="136" t="s">
        <v>134</v>
      </c>
      <c r="E230" s="137" t="s">
        <v>627</v>
      </c>
      <c r="F230" s="138" t="s">
        <v>628</v>
      </c>
      <c r="G230" s="139" t="s">
        <v>416</v>
      </c>
      <c r="H230" s="140">
        <v>1</v>
      </c>
      <c r="I230" s="202"/>
      <c r="J230" s="141">
        <f t="shared" si="0"/>
        <v>0</v>
      </c>
      <c r="K230" s="138" t="s">
        <v>1</v>
      </c>
      <c r="L230" s="31"/>
      <c r="M230" s="142" t="s">
        <v>1</v>
      </c>
      <c r="N230" s="143" t="s">
        <v>40</v>
      </c>
      <c r="O230" s="144">
        <v>0</v>
      </c>
      <c r="P230" s="144">
        <f t="shared" si="1"/>
        <v>0</v>
      </c>
      <c r="Q230" s="144">
        <v>0</v>
      </c>
      <c r="R230" s="144">
        <f t="shared" si="2"/>
        <v>0</v>
      </c>
      <c r="S230" s="144">
        <v>0</v>
      </c>
      <c r="T230" s="145">
        <f t="shared" si="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6" t="s">
        <v>269</v>
      </c>
      <c r="AT230" s="146" t="s">
        <v>134</v>
      </c>
      <c r="AU230" s="146" t="s">
        <v>85</v>
      </c>
      <c r="AY230" s="18" t="s">
        <v>133</v>
      </c>
      <c r="BE230" s="147">
        <f t="shared" si="4"/>
        <v>0</v>
      </c>
      <c r="BF230" s="147">
        <f t="shared" si="5"/>
        <v>0</v>
      </c>
      <c r="BG230" s="147">
        <f t="shared" si="6"/>
        <v>0</v>
      </c>
      <c r="BH230" s="147">
        <f t="shared" si="7"/>
        <v>0</v>
      </c>
      <c r="BI230" s="147">
        <f t="shared" si="8"/>
        <v>0</v>
      </c>
      <c r="BJ230" s="18" t="s">
        <v>83</v>
      </c>
      <c r="BK230" s="147">
        <f t="shared" si="9"/>
        <v>0</v>
      </c>
      <c r="BL230" s="18" t="s">
        <v>269</v>
      </c>
      <c r="BM230" s="146" t="s">
        <v>629</v>
      </c>
    </row>
    <row r="231" spans="1:65" s="2" customFormat="1" ht="21.75" customHeight="1">
      <c r="A231" s="30"/>
      <c r="B231" s="135"/>
      <c r="C231" s="136" t="s">
        <v>430</v>
      </c>
      <c r="D231" s="136" t="s">
        <v>134</v>
      </c>
      <c r="E231" s="137" t="s">
        <v>427</v>
      </c>
      <c r="F231" s="138" t="s">
        <v>428</v>
      </c>
      <c r="G231" s="139" t="s">
        <v>416</v>
      </c>
      <c r="H231" s="140">
        <v>2</v>
      </c>
      <c r="I231" s="202"/>
      <c r="J231" s="141">
        <f t="shared" si="0"/>
        <v>0</v>
      </c>
      <c r="K231" s="138" t="s">
        <v>181</v>
      </c>
      <c r="L231" s="31"/>
      <c r="M231" s="142" t="s">
        <v>1</v>
      </c>
      <c r="N231" s="143" t="s">
        <v>40</v>
      </c>
      <c r="O231" s="144">
        <v>0.34499999999999997</v>
      </c>
      <c r="P231" s="144">
        <f t="shared" si="1"/>
        <v>0.69</v>
      </c>
      <c r="Q231" s="144">
        <v>0</v>
      </c>
      <c r="R231" s="144">
        <f t="shared" si="2"/>
        <v>0</v>
      </c>
      <c r="S231" s="144">
        <v>0</v>
      </c>
      <c r="T231" s="145">
        <f t="shared" si="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6" t="s">
        <v>269</v>
      </c>
      <c r="AT231" s="146" t="s">
        <v>134</v>
      </c>
      <c r="AU231" s="146" t="s">
        <v>85</v>
      </c>
      <c r="AY231" s="18" t="s">
        <v>133</v>
      </c>
      <c r="BE231" s="147">
        <f t="shared" si="4"/>
        <v>0</v>
      </c>
      <c r="BF231" s="147">
        <f t="shared" si="5"/>
        <v>0</v>
      </c>
      <c r="BG231" s="147">
        <f t="shared" si="6"/>
        <v>0</v>
      </c>
      <c r="BH231" s="147">
        <f t="shared" si="7"/>
        <v>0</v>
      </c>
      <c r="BI231" s="147">
        <f t="shared" si="8"/>
        <v>0</v>
      </c>
      <c r="BJ231" s="18" t="s">
        <v>83</v>
      </c>
      <c r="BK231" s="147">
        <f t="shared" si="9"/>
        <v>0</v>
      </c>
      <c r="BL231" s="18" t="s">
        <v>269</v>
      </c>
      <c r="BM231" s="146" t="s">
        <v>630</v>
      </c>
    </row>
    <row r="232" spans="1:65" s="2" customFormat="1" ht="21.75" customHeight="1">
      <c r="A232" s="30"/>
      <c r="B232" s="135"/>
      <c r="C232" s="136" t="s">
        <v>434</v>
      </c>
      <c r="D232" s="136" t="s">
        <v>134</v>
      </c>
      <c r="E232" s="137" t="s">
        <v>431</v>
      </c>
      <c r="F232" s="138" t="s">
        <v>432</v>
      </c>
      <c r="G232" s="139" t="s">
        <v>416</v>
      </c>
      <c r="H232" s="140">
        <v>2</v>
      </c>
      <c r="I232" s="202"/>
      <c r="J232" s="141">
        <f t="shared" si="0"/>
        <v>0</v>
      </c>
      <c r="K232" s="138" t="s">
        <v>181</v>
      </c>
      <c r="L232" s="31"/>
      <c r="M232" s="142" t="s">
        <v>1</v>
      </c>
      <c r="N232" s="143" t="s">
        <v>40</v>
      </c>
      <c r="O232" s="144">
        <v>0.70699999999999996</v>
      </c>
      <c r="P232" s="144">
        <f t="shared" si="1"/>
        <v>1.4139999999999999</v>
      </c>
      <c r="Q232" s="144">
        <v>0</v>
      </c>
      <c r="R232" s="144">
        <f t="shared" si="2"/>
        <v>0</v>
      </c>
      <c r="S232" s="144">
        <v>0</v>
      </c>
      <c r="T232" s="145">
        <f t="shared" si="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46" t="s">
        <v>269</v>
      </c>
      <c r="AT232" s="146" t="s">
        <v>134</v>
      </c>
      <c r="AU232" s="146" t="s">
        <v>85</v>
      </c>
      <c r="AY232" s="18" t="s">
        <v>133</v>
      </c>
      <c r="BE232" s="147">
        <f t="shared" si="4"/>
        <v>0</v>
      </c>
      <c r="BF232" s="147">
        <f t="shared" si="5"/>
        <v>0</v>
      </c>
      <c r="BG232" s="147">
        <f t="shared" si="6"/>
        <v>0</v>
      </c>
      <c r="BH232" s="147">
        <f t="shared" si="7"/>
        <v>0</v>
      </c>
      <c r="BI232" s="147">
        <f t="shared" si="8"/>
        <v>0</v>
      </c>
      <c r="BJ232" s="18" t="s">
        <v>83</v>
      </c>
      <c r="BK232" s="147">
        <f t="shared" si="9"/>
        <v>0</v>
      </c>
      <c r="BL232" s="18" t="s">
        <v>269</v>
      </c>
      <c r="BM232" s="146" t="s">
        <v>631</v>
      </c>
    </row>
    <row r="233" spans="1:65" s="2" customFormat="1" ht="16.5" customHeight="1">
      <c r="A233" s="30"/>
      <c r="B233" s="135"/>
      <c r="C233" s="189" t="s">
        <v>441</v>
      </c>
      <c r="D233" s="189" t="s">
        <v>435</v>
      </c>
      <c r="E233" s="190" t="s">
        <v>436</v>
      </c>
      <c r="F233" s="191" t="s">
        <v>437</v>
      </c>
      <c r="G233" s="192" t="s">
        <v>295</v>
      </c>
      <c r="H233" s="193">
        <v>8.1</v>
      </c>
      <c r="I233" s="203"/>
      <c r="J233" s="194">
        <f t="shared" si="0"/>
        <v>0</v>
      </c>
      <c r="K233" s="191" t="s">
        <v>181</v>
      </c>
      <c r="L233" s="195"/>
      <c r="M233" s="196" t="s">
        <v>1</v>
      </c>
      <c r="N233" s="197" t="s">
        <v>40</v>
      </c>
      <c r="O233" s="144">
        <v>0</v>
      </c>
      <c r="P233" s="144">
        <f t="shared" si="1"/>
        <v>0</v>
      </c>
      <c r="Q233" s="144">
        <v>1.5E-3</v>
      </c>
      <c r="R233" s="144">
        <f t="shared" si="2"/>
        <v>1.2149999999999999E-2</v>
      </c>
      <c r="S233" s="144">
        <v>0</v>
      </c>
      <c r="T233" s="145">
        <f t="shared" si="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6" t="s">
        <v>422</v>
      </c>
      <c r="AT233" s="146" t="s">
        <v>435</v>
      </c>
      <c r="AU233" s="146" t="s">
        <v>85</v>
      </c>
      <c r="AY233" s="18" t="s">
        <v>133</v>
      </c>
      <c r="BE233" s="147">
        <f t="shared" si="4"/>
        <v>0</v>
      </c>
      <c r="BF233" s="147">
        <f t="shared" si="5"/>
        <v>0</v>
      </c>
      <c r="BG233" s="147">
        <f t="shared" si="6"/>
        <v>0</v>
      </c>
      <c r="BH233" s="147">
        <f t="shared" si="7"/>
        <v>0</v>
      </c>
      <c r="BI233" s="147">
        <f t="shared" si="8"/>
        <v>0</v>
      </c>
      <c r="BJ233" s="18" t="s">
        <v>83</v>
      </c>
      <c r="BK233" s="147">
        <f t="shared" si="9"/>
        <v>0</v>
      </c>
      <c r="BL233" s="18" t="s">
        <v>269</v>
      </c>
      <c r="BM233" s="146" t="s">
        <v>632</v>
      </c>
    </row>
    <row r="234" spans="1:65" s="13" customFormat="1">
      <c r="B234" s="155"/>
      <c r="D234" s="149" t="s">
        <v>143</v>
      </c>
      <c r="E234" s="156" t="s">
        <v>1</v>
      </c>
      <c r="F234" s="157" t="s">
        <v>633</v>
      </c>
      <c r="H234" s="158">
        <v>6.7</v>
      </c>
      <c r="L234" s="155"/>
      <c r="M234" s="159"/>
      <c r="N234" s="160"/>
      <c r="O234" s="160"/>
      <c r="P234" s="160"/>
      <c r="Q234" s="160"/>
      <c r="R234" s="160"/>
      <c r="S234" s="160"/>
      <c r="T234" s="161"/>
      <c r="AT234" s="156" t="s">
        <v>143</v>
      </c>
      <c r="AU234" s="156" t="s">
        <v>85</v>
      </c>
      <c r="AV234" s="13" t="s">
        <v>85</v>
      </c>
      <c r="AW234" s="13" t="s">
        <v>29</v>
      </c>
      <c r="AX234" s="13" t="s">
        <v>75</v>
      </c>
      <c r="AY234" s="156" t="s">
        <v>133</v>
      </c>
    </row>
    <row r="235" spans="1:65" s="13" customFormat="1">
      <c r="B235" s="155"/>
      <c r="D235" s="149" t="s">
        <v>143</v>
      </c>
      <c r="E235" s="156" t="s">
        <v>1</v>
      </c>
      <c r="F235" s="157" t="s">
        <v>440</v>
      </c>
      <c r="H235" s="158">
        <v>1.4</v>
      </c>
      <c r="L235" s="155"/>
      <c r="M235" s="159"/>
      <c r="N235" s="160"/>
      <c r="O235" s="160"/>
      <c r="P235" s="160"/>
      <c r="Q235" s="160"/>
      <c r="R235" s="160"/>
      <c r="S235" s="160"/>
      <c r="T235" s="161"/>
      <c r="AT235" s="156" t="s">
        <v>143</v>
      </c>
      <c r="AU235" s="156" t="s">
        <v>85</v>
      </c>
      <c r="AV235" s="13" t="s">
        <v>85</v>
      </c>
      <c r="AW235" s="13" t="s">
        <v>29</v>
      </c>
      <c r="AX235" s="13" t="s">
        <v>75</v>
      </c>
      <c r="AY235" s="156" t="s">
        <v>133</v>
      </c>
    </row>
    <row r="236" spans="1:65" s="14" customFormat="1">
      <c r="B236" s="162"/>
      <c r="D236" s="149" t="s">
        <v>143</v>
      </c>
      <c r="E236" s="163" t="s">
        <v>1</v>
      </c>
      <c r="F236" s="164" t="s">
        <v>150</v>
      </c>
      <c r="H236" s="165">
        <v>8.1</v>
      </c>
      <c r="L236" s="162"/>
      <c r="M236" s="166"/>
      <c r="N236" s="167"/>
      <c r="O236" s="167"/>
      <c r="P236" s="167"/>
      <c r="Q236" s="167"/>
      <c r="R236" s="167"/>
      <c r="S236" s="167"/>
      <c r="T236" s="168"/>
      <c r="AT236" s="163" t="s">
        <v>143</v>
      </c>
      <c r="AU236" s="163" t="s">
        <v>85</v>
      </c>
      <c r="AV236" s="14" t="s">
        <v>138</v>
      </c>
      <c r="AW236" s="14" t="s">
        <v>29</v>
      </c>
      <c r="AX236" s="14" t="s">
        <v>83</v>
      </c>
      <c r="AY236" s="163" t="s">
        <v>133</v>
      </c>
    </row>
    <row r="237" spans="1:65" s="2" customFormat="1" ht="16.5" customHeight="1">
      <c r="A237" s="30"/>
      <c r="B237" s="135"/>
      <c r="C237" s="189" t="s">
        <v>446</v>
      </c>
      <c r="D237" s="189" t="s">
        <v>435</v>
      </c>
      <c r="E237" s="190" t="s">
        <v>442</v>
      </c>
      <c r="F237" s="191" t="s">
        <v>443</v>
      </c>
      <c r="G237" s="192" t="s">
        <v>444</v>
      </c>
      <c r="H237" s="193">
        <v>4</v>
      </c>
      <c r="I237" s="203"/>
      <c r="J237" s="194">
        <f>ROUND(I237*H237,2)</f>
        <v>0</v>
      </c>
      <c r="K237" s="191" t="s">
        <v>181</v>
      </c>
      <c r="L237" s="195"/>
      <c r="M237" s="196" t="s">
        <v>1</v>
      </c>
      <c r="N237" s="197" t="s">
        <v>40</v>
      </c>
      <c r="O237" s="144">
        <v>0</v>
      </c>
      <c r="P237" s="144">
        <f>O237*H237</f>
        <v>0</v>
      </c>
      <c r="Q237" s="144">
        <v>2.0000000000000001E-4</v>
      </c>
      <c r="R237" s="144">
        <f>Q237*H237</f>
        <v>8.0000000000000004E-4</v>
      </c>
      <c r="S237" s="144">
        <v>0</v>
      </c>
      <c r="T237" s="145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6" t="s">
        <v>422</v>
      </c>
      <c r="AT237" s="146" t="s">
        <v>435</v>
      </c>
      <c r="AU237" s="146" t="s">
        <v>85</v>
      </c>
      <c r="AY237" s="18" t="s">
        <v>133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83</v>
      </c>
      <c r="BK237" s="147">
        <f>ROUND(I237*H237,2)</f>
        <v>0</v>
      </c>
      <c r="BL237" s="18" t="s">
        <v>269</v>
      </c>
      <c r="BM237" s="146" t="s">
        <v>634</v>
      </c>
    </row>
    <row r="238" spans="1:65" s="2" customFormat="1" ht="21.75" customHeight="1">
      <c r="A238" s="30"/>
      <c r="B238" s="135"/>
      <c r="C238" s="136" t="s">
        <v>452</v>
      </c>
      <c r="D238" s="136" t="s">
        <v>134</v>
      </c>
      <c r="E238" s="137" t="s">
        <v>447</v>
      </c>
      <c r="F238" s="138" t="s">
        <v>448</v>
      </c>
      <c r="G238" s="139" t="s">
        <v>267</v>
      </c>
      <c r="H238" s="140">
        <v>1.2999999999999999E-2</v>
      </c>
      <c r="I238" s="202"/>
      <c r="J238" s="141">
        <f>ROUND(I238*H238,2)</f>
        <v>0</v>
      </c>
      <c r="K238" s="138" t="s">
        <v>181</v>
      </c>
      <c r="L238" s="31"/>
      <c r="M238" s="142" t="s">
        <v>1</v>
      </c>
      <c r="N238" s="143" t="s">
        <v>40</v>
      </c>
      <c r="O238" s="144">
        <v>2.4209999999999998</v>
      </c>
      <c r="P238" s="144">
        <f>O238*H238</f>
        <v>3.1472999999999994E-2</v>
      </c>
      <c r="Q238" s="144">
        <v>0</v>
      </c>
      <c r="R238" s="144">
        <f>Q238*H238</f>
        <v>0</v>
      </c>
      <c r="S238" s="144">
        <v>0</v>
      </c>
      <c r="T238" s="145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46" t="s">
        <v>269</v>
      </c>
      <c r="AT238" s="146" t="s">
        <v>134</v>
      </c>
      <c r="AU238" s="146" t="s">
        <v>85</v>
      </c>
      <c r="AY238" s="18" t="s">
        <v>133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8" t="s">
        <v>83</v>
      </c>
      <c r="BK238" s="147">
        <f>ROUND(I238*H238,2)</f>
        <v>0</v>
      </c>
      <c r="BL238" s="18" t="s">
        <v>269</v>
      </c>
      <c r="BM238" s="146" t="s">
        <v>635</v>
      </c>
    </row>
    <row r="239" spans="1:65" s="11" customFormat="1" ht="22.9" customHeight="1">
      <c r="B239" s="125"/>
      <c r="D239" s="126" t="s">
        <v>74</v>
      </c>
      <c r="E239" s="176" t="s">
        <v>450</v>
      </c>
      <c r="F239" s="176" t="s">
        <v>451</v>
      </c>
      <c r="J239" s="177">
        <f>BK239</f>
        <v>0</v>
      </c>
      <c r="L239" s="125"/>
      <c r="M239" s="129"/>
      <c r="N239" s="130"/>
      <c r="O239" s="130"/>
      <c r="P239" s="131">
        <f>SUM(P240:P241)</f>
        <v>0.54107999999999989</v>
      </c>
      <c r="Q239" s="130"/>
      <c r="R239" s="131">
        <f>SUM(R240:R241)</f>
        <v>0</v>
      </c>
      <c r="S239" s="130"/>
      <c r="T239" s="132">
        <f>SUM(T240:T241)</f>
        <v>0</v>
      </c>
      <c r="AR239" s="126" t="s">
        <v>85</v>
      </c>
      <c r="AT239" s="133" t="s">
        <v>74</v>
      </c>
      <c r="AU239" s="133" t="s">
        <v>83</v>
      </c>
      <c r="AY239" s="126" t="s">
        <v>133</v>
      </c>
      <c r="BK239" s="134">
        <f>SUM(BK240:BK241)</f>
        <v>0</v>
      </c>
    </row>
    <row r="240" spans="1:65" s="2" customFormat="1" ht="21.75" customHeight="1">
      <c r="A240" s="30"/>
      <c r="B240" s="135"/>
      <c r="C240" s="136" t="s">
        <v>456</v>
      </c>
      <c r="D240" s="136" t="s">
        <v>134</v>
      </c>
      <c r="E240" s="137" t="s">
        <v>453</v>
      </c>
      <c r="F240" s="138" t="s">
        <v>454</v>
      </c>
      <c r="G240" s="139" t="s">
        <v>416</v>
      </c>
      <c r="H240" s="140">
        <v>1</v>
      </c>
      <c r="I240" s="202"/>
      <c r="J240" s="141">
        <f>ROUND(I240*H240,2)</f>
        <v>0</v>
      </c>
      <c r="K240" s="138" t="s">
        <v>1</v>
      </c>
      <c r="L240" s="31"/>
      <c r="M240" s="142" t="s">
        <v>1</v>
      </c>
      <c r="N240" s="143" t="s">
        <v>40</v>
      </c>
      <c r="O240" s="144">
        <v>0</v>
      </c>
      <c r="P240" s="144">
        <f>O240*H240</f>
        <v>0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6" t="s">
        <v>269</v>
      </c>
      <c r="AT240" s="146" t="s">
        <v>134</v>
      </c>
      <c r="AU240" s="146" t="s">
        <v>85</v>
      </c>
      <c r="AY240" s="18" t="s">
        <v>133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83</v>
      </c>
      <c r="BK240" s="147">
        <f>ROUND(I240*H240,2)</f>
        <v>0</v>
      </c>
      <c r="BL240" s="18" t="s">
        <v>269</v>
      </c>
      <c r="BM240" s="146" t="s">
        <v>636</v>
      </c>
    </row>
    <row r="241" spans="1:65" s="2" customFormat="1" ht="21.75" customHeight="1">
      <c r="A241" s="30"/>
      <c r="B241" s="135"/>
      <c r="C241" s="136" t="s">
        <v>460</v>
      </c>
      <c r="D241" s="136" t="s">
        <v>134</v>
      </c>
      <c r="E241" s="137" t="s">
        <v>457</v>
      </c>
      <c r="F241" s="138" t="s">
        <v>458</v>
      </c>
      <c r="G241" s="139" t="s">
        <v>267</v>
      </c>
      <c r="H241" s="140">
        <v>0.18</v>
      </c>
      <c r="I241" s="202"/>
      <c r="J241" s="141">
        <f>ROUND(I241*H241,2)</f>
        <v>0</v>
      </c>
      <c r="K241" s="138" t="s">
        <v>181</v>
      </c>
      <c r="L241" s="31"/>
      <c r="M241" s="142" t="s">
        <v>1</v>
      </c>
      <c r="N241" s="143" t="s">
        <v>40</v>
      </c>
      <c r="O241" s="144">
        <v>3.0059999999999998</v>
      </c>
      <c r="P241" s="144">
        <f>O241*H241</f>
        <v>0.54107999999999989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6" t="s">
        <v>269</v>
      </c>
      <c r="AT241" s="146" t="s">
        <v>134</v>
      </c>
      <c r="AU241" s="146" t="s">
        <v>85</v>
      </c>
      <c r="AY241" s="18" t="s">
        <v>133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83</v>
      </c>
      <c r="BK241" s="147">
        <f>ROUND(I241*H241,2)</f>
        <v>0</v>
      </c>
      <c r="BL241" s="18" t="s">
        <v>269</v>
      </c>
      <c r="BM241" s="146" t="s">
        <v>637</v>
      </c>
    </row>
    <row r="242" spans="1:65" s="11" customFormat="1" ht="22.9" customHeight="1">
      <c r="B242" s="125"/>
      <c r="D242" s="126" t="s">
        <v>74</v>
      </c>
      <c r="E242" s="176" t="s">
        <v>307</v>
      </c>
      <c r="F242" s="176" t="s">
        <v>308</v>
      </c>
      <c r="J242" s="177">
        <f>BK242</f>
        <v>0</v>
      </c>
      <c r="L242" s="125"/>
      <c r="M242" s="129"/>
      <c r="N242" s="130"/>
      <c r="O242" s="130"/>
      <c r="P242" s="131">
        <f>SUM(P243:P257)</f>
        <v>7.3079199999999993</v>
      </c>
      <c r="Q242" s="130"/>
      <c r="R242" s="131">
        <f>SUM(R243:R257)</f>
        <v>1.00372E-2</v>
      </c>
      <c r="S242" s="130"/>
      <c r="T242" s="132">
        <f>SUM(T243:T257)</f>
        <v>0</v>
      </c>
      <c r="AR242" s="126" t="s">
        <v>85</v>
      </c>
      <c r="AT242" s="133" t="s">
        <v>74</v>
      </c>
      <c r="AU242" s="133" t="s">
        <v>83</v>
      </c>
      <c r="AY242" s="126" t="s">
        <v>133</v>
      </c>
      <c r="BK242" s="134">
        <f>SUM(BK243:BK257)</f>
        <v>0</v>
      </c>
    </row>
    <row r="243" spans="1:65" s="2" customFormat="1" ht="21.75" customHeight="1">
      <c r="A243" s="30"/>
      <c r="B243" s="135"/>
      <c r="C243" s="136" t="s">
        <v>464</v>
      </c>
      <c r="D243" s="136" t="s">
        <v>134</v>
      </c>
      <c r="E243" s="137" t="s">
        <v>461</v>
      </c>
      <c r="F243" s="138" t="s">
        <v>462</v>
      </c>
      <c r="G243" s="139" t="s">
        <v>180</v>
      </c>
      <c r="H243" s="140">
        <v>1.96</v>
      </c>
      <c r="I243" s="202"/>
      <c r="J243" s="141">
        <f>ROUND(I243*H243,2)</f>
        <v>0</v>
      </c>
      <c r="K243" s="138" t="s">
        <v>181</v>
      </c>
      <c r="L243" s="31"/>
      <c r="M243" s="142" t="s">
        <v>1</v>
      </c>
      <c r="N243" s="143" t="s">
        <v>40</v>
      </c>
      <c r="O243" s="144">
        <v>0.11700000000000001</v>
      </c>
      <c r="P243" s="144">
        <f>O243*H243</f>
        <v>0.22932</v>
      </c>
      <c r="Q243" s="144">
        <v>6.9999999999999994E-5</v>
      </c>
      <c r="R243" s="144">
        <f>Q243*H243</f>
        <v>1.3719999999999997E-4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269</v>
      </c>
      <c r="AT243" s="146" t="s">
        <v>134</v>
      </c>
      <c r="AU243" s="146" t="s">
        <v>85</v>
      </c>
      <c r="AY243" s="18" t="s">
        <v>133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83</v>
      </c>
      <c r="BK243" s="147">
        <f>ROUND(I243*H243,2)</f>
        <v>0</v>
      </c>
      <c r="BL243" s="18" t="s">
        <v>269</v>
      </c>
      <c r="BM243" s="146" t="s">
        <v>638</v>
      </c>
    </row>
    <row r="244" spans="1:65" s="2" customFormat="1" ht="21.75" customHeight="1">
      <c r="A244" s="30"/>
      <c r="B244" s="135"/>
      <c r="C244" s="136" t="s">
        <v>470</v>
      </c>
      <c r="D244" s="136" t="s">
        <v>134</v>
      </c>
      <c r="E244" s="137" t="s">
        <v>465</v>
      </c>
      <c r="F244" s="138" t="s">
        <v>466</v>
      </c>
      <c r="G244" s="139" t="s">
        <v>180</v>
      </c>
      <c r="H244" s="140">
        <v>1.96</v>
      </c>
      <c r="I244" s="202"/>
      <c r="J244" s="141">
        <f>ROUND(I244*H244,2)</f>
        <v>0</v>
      </c>
      <c r="K244" s="138" t="s">
        <v>181</v>
      </c>
      <c r="L244" s="31"/>
      <c r="M244" s="142" t="s">
        <v>1</v>
      </c>
      <c r="N244" s="143" t="s">
        <v>40</v>
      </c>
      <c r="O244" s="144">
        <v>0.34699999999999998</v>
      </c>
      <c r="P244" s="144">
        <f>O244*H244</f>
        <v>0.68011999999999995</v>
      </c>
      <c r="Q244" s="144">
        <v>2.0000000000000002E-5</v>
      </c>
      <c r="R244" s="144">
        <f>Q244*H244</f>
        <v>3.9200000000000004E-5</v>
      </c>
      <c r="S244" s="144">
        <v>0</v>
      </c>
      <c r="T244" s="14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6" t="s">
        <v>269</v>
      </c>
      <c r="AT244" s="146" t="s">
        <v>134</v>
      </c>
      <c r="AU244" s="146" t="s">
        <v>85</v>
      </c>
      <c r="AY244" s="18" t="s">
        <v>133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83</v>
      </c>
      <c r="BK244" s="147">
        <f>ROUND(I244*H244,2)</f>
        <v>0</v>
      </c>
      <c r="BL244" s="18" t="s">
        <v>269</v>
      </c>
      <c r="BM244" s="146" t="s">
        <v>639</v>
      </c>
    </row>
    <row r="245" spans="1:65" s="12" customFormat="1">
      <c r="B245" s="148"/>
      <c r="D245" s="149" t="s">
        <v>143</v>
      </c>
      <c r="E245" s="150" t="s">
        <v>1</v>
      </c>
      <c r="F245" s="151" t="s">
        <v>468</v>
      </c>
      <c r="H245" s="150" t="s">
        <v>1</v>
      </c>
      <c r="L245" s="148"/>
      <c r="M245" s="152"/>
      <c r="N245" s="153"/>
      <c r="O245" s="153"/>
      <c r="P245" s="153"/>
      <c r="Q245" s="153"/>
      <c r="R245" s="153"/>
      <c r="S245" s="153"/>
      <c r="T245" s="154"/>
      <c r="AT245" s="150" t="s">
        <v>143</v>
      </c>
      <c r="AU245" s="150" t="s">
        <v>85</v>
      </c>
      <c r="AV245" s="12" t="s">
        <v>83</v>
      </c>
      <c r="AW245" s="12" t="s">
        <v>29</v>
      </c>
      <c r="AX245" s="12" t="s">
        <v>75</v>
      </c>
      <c r="AY245" s="150" t="s">
        <v>133</v>
      </c>
    </row>
    <row r="246" spans="1:65" s="13" customFormat="1">
      <c r="B246" s="155"/>
      <c r="D246" s="149" t="s">
        <v>143</v>
      </c>
      <c r="E246" s="156" t="s">
        <v>1</v>
      </c>
      <c r="F246" s="157" t="s">
        <v>469</v>
      </c>
      <c r="H246" s="158">
        <v>1.96</v>
      </c>
      <c r="L246" s="155"/>
      <c r="M246" s="159"/>
      <c r="N246" s="160"/>
      <c r="O246" s="160"/>
      <c r="P246" s="160"/>
      <c r="Q246" s="160"/>
      <c r="R246" s="160"/>
      <c r="S246" s="160"/>
      <c r="T246" s="161"/>
      <c r="AT246" s="156" t="s">
        <v>143</v>
      </c>
      <c r="AU246" s="156" t="s">
        <v>85</v>
      </c>
      <c r="AV246" s="13" t="s">
        <v>85</v>
      </c>
      <c r="AW246" s="13" t="s">
        <v>29</v>
      </c>
      <c r="AX246" s="13" t="s">
        <v>83</v>
      </c>
      <c r="AY246" s="156" t="s">
        <v>133</v>
      </c>
    </row>
    <row r="247" spans="1:65" s="2" customFormat="1" ht="21.75" customHeight="1">
      <c r="A247" s="30"/>
      <c r="B247" s="135"/>
      <c r="C247" s="136" t="s">
        <v>474</v>
      </c>
      <c r="D247" s="136" t="s">
        <v>134</v>
      </c>
      <c r="E247" s="137" t="s">
        <v>471</v>
      </c>
      <c r="F247" s="138" t="s">
        <v>472</v>
      </c>
      <c r="G247" s="139" t="s">
        <v>180</v>
      </c>
      <c r="H247" s="140">
        <v>1.96</v>
      </c>
      <c r="I247" s="202"/>
      <c r="J247" s="141">
        <f>ROUND(I247*H247,2)</f>
        <v>0</v>
      </c>
      <c r="K247" s="138" t="s">
        <v>181</v>
      </c>
      <c r="L247" s="31"/>
      <c r="M247" s="142" t="s">
        <v>1</v>
      </c>
      <c r="N247" s="143" t="s">
        <v>40</v>
      </c>
      <c r="O247" s="144">
        <v>0.184</v>
      </c>
      <c r="P247" s="144">
        <f>O247*H247</f>
        <v>0.36063999999999996</v>
      </c>
      <c r="Q247" s="144">
        <v>1.3999999999999999E-4</v>
      </c>
      <c r="R247" s="144">
        <f>Q247*H247</f>
        <v>2.7439999999999995E-4</v>
      </c>
      <c r="S247" s="144">
        <v>0</v>
      </c>
      <c r="T247" s="145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46" t="s">
        <v>269</v>
      </c>
      <c r="AT247" s="146" t="s">
        <v>134</v>
      </c>
      <c r="AU247" s="146" t="s">
        <v>85</v>
      </c>
      <c r="AY247" s="18" t="s">
        <v>133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8" t="s">
        <v>83</v>
      </c>
      <c r="BK247" s="147">
        <f>ROUND(I247*H247,2)</f>
        <v>0</v>
      </c>
      <c r="BL247" s="18" t="s">
        <v>269</v>
      </c>
      <c r="BM247" s="146" t="s">
        <v>640</v>
      </c>
    </row>
    <row r="248" spans="1:65" s="2" customFormat="1" ht="21.75" customHeight="1">
      <c r="A248" s="30"/>
      <c r="B248" s="135"/>
      <c r="C248" s="136" t="s">
        <v>480</v>
      </c>
      <c r="D248" s="136" t="s">
        <v>134</v>
      </c>
      <c r="E248" s="137" t="s">
        <v>475</v>
      </c>
      <c r="F248" s="138" t="s">
        <v>476</v>
      </c>
      <c r="G248" s="139" t="s">
        <v>180</v>
      </c>
      <c r="H248" s="140">
        <v>3.92</v>
      </c>
      <c r="I248" s="202"/>
      <c r="J248" s="141">
        <f>ROUND(I248*H248,2)</f>
        <v>0</v>
      </c>
      <c r="K248" s="138" t="s">
        <v>181</v>
      </c>
      <c r="L248" s="31"/>
      <c r="M248" s="142" t="s">
        <v>1</v>
      </c>
      <c r="N248" s="143" t="s">
        <v>40</v>
      </c>
      <c r="O248" s="144">
        <v>0.17199999999999999</v>
      </c>
      <c r="P248" s="144">
        <f>O248*H248</f>
        <v>0.67423999999999995</v>
      </c>
      <c r="Q248" s="144">
        <v>1.2E-4</v>
      </c>
      <c r="R248" s="144">
        <f>Q248*H248</f>
        <v>4.704E-4</v>
      </c>
      <c r="S248" s="144">
        <v>0</v>
      </c>
      <c r="T248" s="145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46" t="s">
        <v>269</v>
      </c>
      <c r="AT248" s="146" t="s">
        <v>134</v>
      </c>
      <c r="AU248" s="146" t="s">
        <v>85</v>
      </c>
      <c r="AY248" s="18" t="s">
        <v>133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8" t="s">
        <v>83</v>
      </c>
      <c r="BK248" s="147">
        <f>ROUND(I248*H248,2)</f>
        <v>0</v>
      </c>
      <c r="BL248" s="18" t="s">
        <v>269</v>
      </c>
      <c r="BM248" s="146" t="s">
        <v>641</v>
      </c>
    </row>
    <row r="249" spans="1:65" s="12" customFormat="1">
      <c r="B249" s="148"/>
      <c r="D249" s="149" t="s">
        <v>143</v>
      </c>
      <c r="E249" s="150" t="s">
        <v>1</v>
      </c>
      <c r="F249" s="151" t="s">
        <v>478</v>
      </c>
      <c r="H249" s="150" t="s">
        <v>1</v>
      </c>
      <c r="L249" s="148"/>
      <c r="M249" s="152"/>
      <c r="N249" s="153"/>
      <c r="O249" s="153"/>
      <c r="P249" s="153"/>
      <c r="Q249" s="153"/>
      <c r="R249" s="153"/>
      <c r="S249" s="153"/>
      <c r="T249" s="154"/>
      <c r="AT249" s="150" t="s">
        <v>143</v>
      </c>
      <c r="AU249" s="150" t="s">
        <v>85</v>
      </c>
      <c r="AV249" s="12" t="s">
        <v>83</v>
      </c>
      <c r="AW249" s="12" t="s">
        <v>29</v>
      </c>
      <c r="AX249" s="12" t="s">
        <v>75</v>
      </c>
      <c r="AY249" s="150" t="s">
        <v>133</v>
      </c>
    </row>
    <row r="250" spans="1:65" s="13" customFormat="1">
      <c r="B250" s="155"/>
      <c r="D250" s="149" t="s">
        <v>143</v>
      </c>
      <c r="E250" s="156" t="s">
        <v>1</v>
      </c>
      <c r="F250" s="157" t="s">
        <v>479</v>
      </c>
      <c r="H250" s="158">
        <v>3.92</v>
      </c>
      <c r="L250" s="155"/>
      <c r="M250" s="159"/>
      <c r="N250" s="160"/>
      <c r="O250" s="160"/>
      <c r="P250" s="160"/>
      <c r="Q250" s="160"/>
      <c r="R250" s="160"/>
      <c r="S250" s="160"/>
      <c r="T250" s="161"/>
      <c r="AT250" s="156" t="s">
        <v>143</v>
      </c>
      <c r="AU250" s="156" t="s">
        <v>85</v>
      </c>
      <c r="AV250" s="13" t="s">
        <v>85</v>
      </c>
      <c r="AW250" s="13" t="s">
        <v>29</v>
      </c>
      <c r="AX250" s="13" t="s">
        <v>83</v>
      </c>
      <c r="AY250" s="156" t="s">
        <v>133</v>
      </c>
    </row>
    <row r="251" spans="1:65" s="2" customFormat="1" ht="21.75" customHeight="1">
      <c r="A251" s="30"/>
      <c r="B251" s="135"/>
      <c r="C251" s="136" t="s">
        <v>487</v>
      </c>
      <c r="D251" s="136" t="s">
        <v>134</v>
      </c>
      <c r="E251" s="137" t="s">
        <v>481</v>
      </c>
      <c r="F251" s="138" t="s">
        <v>482</v>
      </c>
      <c r="G251" s="139" t="s">
        <v>180</v>
      </c>
      <c r="H251" s="140">
        <v>10.6</v>
      </c>
      <c r="I251" s="202"/>
      <c r="J251" s="141">
        <f>ROUND(I251*H251,2)</f>
        <v>0</v>
      </c>
      <c r="K251" s="138" t="s">
        <v>181</v>
      </c>
      <c r="L251" s="31"/>
      <c r="M251" s="142" t="s">
        <v>1</v>
      </c>
      <c r="N251" s="143" t="s">
        <v>40</v>
      </c>
      <c r="O251" s="144">
        <v>0.14000000000000001</v>
      </c>
      <c r="P251" s="144">
        <f>O251*H251</f>
        <v>1.484</v>
      </c>
      <c r="Q251" s="144">
        <v>0</v>
      </c>
      <c r="R251" s="144">
        <f>Q251*H251</f>
        <v>0</v>
      </c>
      <c r="S251" s="144">
        <v>0</v>
      </c>
      <c r="T251" s="145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6" t="s">
        <v>269</v>
      </c>
      <c r="AT251" s="146" t="s">
        <v>134</v>
      </c>
      <c r="AU251" s="146" t="s">
        <v>85</v>
      </c>
      <c r="AY251" s="18" t="s">
        <v>133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8" t="s">
        <v>83</v>
      </c>
      <c r="BK251" s="147">
        <f>ROUND(I251*H251,2)</f>
        <v>0</v>
      </c>
      <c r="BL251" s="18" t="s">
        <v>269</v>
      </c>
      <c r="BM251" s="146" t="s">
        <v>642</v>
      </c>
    </row>
    <row r="252" spans="1:65" s="12" customFormat="1">
      <c r="B252" s="148"/>
      <c r="D252" s="149" t="s">
        <v>143</v>
      </c>
      <c r="E252" s="150" t="s">
        <v>1</v>
      </c>
      <c r="F252" s="151" t="s">
        <v>484</v>
      </c>
      <c r="H252" s="150" t="s">
        <v>1</v>
      </c>
      <c r="L252" s="148"/>
      <c r="M252" s="152"/>
      <c r="N252" s="153"/>
      <c r="O252" s="153"/>
      <c r="P252" s="153"/>
      <c r="Q252" s="153"/>
      <c r="R252" s="153"/>
      <c r="S252" s="153"/>
      <c r="T252" s="154"/>
      <c r="AT252" s="150" t="s">
        <v>143</v>
      </c>
      <c r="AU252" s="150" t="s">
        <v>85</v>
      </c>
      <c r="AV252" s="12" t="s">
        <v>83</v>
      </c>
      <c r="AW252" s="12" t="s">
        <v>29</v>
      </c>
      <c r="AX252" s="12" t="s">
        <v>75</v>
      </c>
      <c r="AY252" s="150" t="s">
        <v>133</v>
      </c>
    </row>
    <row r="253" spans="1:65" s="12" customFormat="1">
      <c r="B253" s="148"/>
      <c r="D253" s="149" t="s">
        <v>143</v>
      </c>
      <c r="E253" s="150" t="s">
        <v>1</v>
      </c>
      <c r="F253" s="151" t="s">
        <v>643</v>
      </c>
      <c r="H253" s="150" t="s">
        <v>1</v>
      </c>
      <c r="L253" s="148"/>
      <c r="M253" s="152"/>
      <c r="N253" s="153"/>
      <c r="O253" s="153"/>
      <c r="P253" s="153"/>
      <c r="Q253" s="153"/>
      <c r="R253" s="153"/>
      <c r="S253" s="153"/>
      <c r="T253" s="154"/>
      <c r="AT253" s="150" t="s">
        <v>143</v>
      </c>
      <c r="AU253" s="150" t="s">
        <v>85</v>
      </c>
      <c r="AV253" s="12" t="s">
        <v>83</v>
      </c>
      <c r="AW253" s="12" t="s">
        <v>29</v>
      </c>
      <c r="AX253" s="12" t="s">
        <v>75</v>
      </c>
      <c r="AY253" s="150" t="s">
        <v>133</v>
      </c>
    </row>
    <row r="254" spans="1:65" s="13" customFormat="1">
      <c r="B254" s="155"/>
      <c r="D254" s="149" t="s">
        <v>143</v>
      </c>
      <c r="E254" s="156" t="s">
        <v>1</v>
      </c>
      <c r="F254" s="157" t="s">
        <v>644</v>
      </c>
      <c r="H254" s="158">
        <v>10.6</v>
      </c>
      <c r="L254" s="155"/>
      <c r="M254" s="159"/>
      <c r="N254" s="160"/>
      <c r="O254" s="160"/>
      <c r="P254" s="160"/>
      <c r="Q254" s="160"/>
      <c r="R254" s="160"/>
      <c r="S254" s="160"/>
      <c r="T254" s="161"/>
      <c r="AT254" s="156" t="s">
        <v>143</v>
      </c>
      <c r="AU254" s="156" t="s">
        <v>85</v>
      </c>
      <c r="AV254" s="13" t="s">
        <v>85</v>
      </c>
      <c r="AW254" s="13" t="s">
        <v>29</v>
      </c>
      <c r="AX254" s="13" t="s">
        <v>83</v>
      </c>
      <c r="AY254" s="156" t="s">
        <v>133</v>
      </c>
    </row>
    <row r="255" spans="1:65" s="2" customFormat="1" ht="16.5" customHeight="1">
      <c r="A255" s="30"/>
      <c r="B255" s="135"/>
      <c r="C255" s="136" t="s">
        <v>489</v>
      </c>
      <c r="D255" s="136" t="s">
        <v>134</v>
      </c>
      <c r="E255" s="137" t="s">
        <v>316</v>
      </c>
      <c r="F255" s="138" t="s">
        <v>317</v>
      </c>
      <c r="G255" s="139" t="s">
        <v>180</v>
      </c>
      <c r="H255" s="140">
        <v>10.6</v>
      </c>
      <c r="I255" s="202"/>
      <c r="J255" s="141">
        <f>ROUND(I255*H255,2)</f>
        <v>0</v>
      </c>
      <c r="K255" s="138" t="s">
        <v>1</v>
      </c>
      <c r="L255" s="31"/>
      <c r="M255" s="142" t="s">
        <v>1</v>
      </c>
      <c r="N255" s="143" t="s">
        <v>40</v>
      </c>
      <c r="O255" s="144">
        <v>0.14000000000000001</v>
      </c>
      <c r="P255" s="144">
        <f>O255*H255</f>
        <v>1.484</v>
      </c>
      <c r="Q255" s="144">
        <v>0</v>
      </c>
      <c r="R255" s="144">
        <f>Q255*H255</f>
        <v>0</v>
      </c>
      <c r="S255" s="144">
        <v>0</v>
      </c>
      <c r="T255" s="145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6" t="s">
        <v>269</v>
      </c>
      <c r="AT255" s="146" t="s">
        <v>134</v>
      </c>
      <c r="AU255" s="146" t="s">
        <v>85</v>
      </c>
      <c r="AY255" s="18" t="s">
        <v>133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8" t="s">
        <v>83</v>
      </c>
      <c r="BK255" s="147">
        <f>ROUND(I255*H255,2)</f>
        <v>0</v>
      </c>
      <c r="BL255" s="18" t="s">
        <v>269</v>
      </c>
      <c r="BM255" s="146" t="s">
        <v>645</v>
      </c>
    </row>
    <row r="256" spans="1:65" s="2" customFormat="1" ht="16.5" customHeight="1">
      <c r="A256" s="30"/>
      <c r="B256" s="135"/>
      <c r="C256" s="136" t="s">
        <v>491</v>
      </c>
      <c r="D256" s="136" t="s">
        <v>134</v>
      </c>
      <c r="E256" s="137" t="s">
        <v>320</v>
      </c>
      <c r="F256" s="138" t="s">
        <v>321</v>
      </c>
      <c r="G256" s="139" t="s">
        <v>180</v>
      </c>
      <c r="H256" s="140">
        <v>10.6</v>
      </c>
      <c r="I256" s="202"/>
      <c r="J256" s="141">
        <f>ROUND(I256*H256,2)</f>
        <v>0</v>
      </c>
      <c r="K256" s="138" t="s">
        <v>181</v>
      </c>
      <c r="L256" s="31"/>
      <c r="M256" s="142" t="s">
        <v>1</v>
      </c>
      <c r="N256" s="143" t="s">
        <v>40</v>
      </c>
      <c r="O256" s="144">
        <v>0.113</v>
      </c>
      <c r="P256" s="144">
        <f>O256*H256</f>
        <v>1.1978</v>
      </c>
      <c r="Q256" s="144">
        <v>4.2999999999999999E-4</v>
      </c>
      <c r="R256" s="144">
        <f>Q256*H256</f>
        <v>4.5579999999999996E-3</v>
      </c>
      <c r="S256" s="144">
        <v>0</v>
      </c>
      <c r="T256" s="145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6" t="s">
        <v>269</v>
      </c>
      <c r="AT256" s="146" t="s">
        <v>134</v>
      </c>
      <c r="AU256" s="146" t="s">
        <v>85</v>
      </c>
      <c r="AY256" s="18" t="s">
        <v>133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8" t="s">
        <v>83</v>
      </c>
      <c r="BK256" s="147">
        <f>ROUND(I256*H256,2)</f>
        <v>0</v>
      </c>
      <c r="BL256" s="18" t="s">
        <v>269</v>
      </c>
      <c r="BM256" s="146" t="s">
        <v>646</v>
      </c>
    </row>
    <row r="257" spans="1:65" s="2" customFormat="1" ht="16.5" customHeight="1">
      <c r="A257" s="30"/>
      <c r="B257" s="135"/>
      <c r="C257" s="136" t="s">
        <v>495</v>
      </c>
      <c r="D257" s="136" t="s">
        <v>134</v>
      </c>
      <c r="E257" s="137" t="s">
        <v>324</v>
      </c>
      <c r="F257" s="138" t="s">
        <v>325</v>
      </c>
      <c r="G257" s="139" t="s">
        <v>180</v>
      </c>
      <c r="H257" s="140">
        <v>10.6</v>
      </c>
      <c r="I257" s="202"/>
      <c r="J257" s="141">
        <f>ROUND(I257*H257,2)</f>
        <v>0</v>
      </c>
      <c r="K257" s="138" t="s">
        <v>1</v>
      </c>
      <c r="L257" s="31"/>
      <c r="M257" s="142" t="s">
        <v>1</v>
      </c>
      <c r="N257" s="143" t="s">
        <v>40</v>
      </c>
      <c r="O257" s="144">
        <v>0.113</v>
      </c>
      <c r="P257" s="144">
        <f>O257*H257</f>
        <v>1.1978</v>
      </c>
      <c r="Q257" s="144">
        <v>4.2999999999999999E-4</v>
      </c>
      <c r="R257" s="144">
        <f>Q257*H257</f>
        <v>4.5579999999999996E-3</v>
      </c>
      <c r="S257" s="144">
        <v>0</v>
      </c>
      <c r="T257" s="145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6" t="s">
        <v>269</v>
      </c>
      <c r="AT257" s="146" t="s">
        <v>134</v>
      </c>
      <c r="AU257" s="146" t="s">
        <v>85</v>
      </c>
      <c r="AY257" s="18" t="s">
        <v>133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8" t="s">
        <v>83</v>
      </c>
      <c r="BK257" s="147">
        <f>ROUND(I257*H257,2)</f>
        <v>0</v>
      </c>
      <c r="BL257" s="18" t="s">
        <v>269</v>
      </c>
      <c r="BM257" s="146" t="s">
        <v>647</v>
      </c>
    </row>
    <row r="258" spans="1:65" s="11" customFormat="1" ht="22.9" customHeight="1">
      <c r="B258" s="125"/>
      <c r="D258" s="126" t="s">
        <v>74</v>
      </c>
      <c r="E258" s="176" t="s">
        <v>493</v>
      </c>
      <c r="F258" s="176" t="s">
        <v>494</v>
      </c>
      <c r="J258" s="177">
        <f>BK258</f>
        <v>0</v>
      </c>
      <c r="L258" s="125"/>
      <c r="M258" s="129"/>
      <c r="N258" s="130"/>
      <c r="O258" s="130"/>
      <c r="P258" s="131">
        <f>SUM(P259:P263)</f>
        <v>10.961600000000001</v>
      </c>
      <c r="Q258" s="130"/>
      <c r="R258" s="131">
        <f>SUM(R259:R263)</f>
        <v>7.8523000000000009E-2</v>
      </c>
      <c r="S258" s="130"/>
      <c r="T258" s="132">
        <f>SUM(T259:T263)</f>
        <v>1.6337000000000001E-2</v>
      </c>
      <c r="AR258" s="126" t="s">
        <v>85</v>
      </c>
      <c r="AT258" s="133" t="s">
        <v>74</v>
      </c>
      <c r="AU258" s="133" t="s">
        <v>83</v>
      </c>
      <c r="AY258" s="126" t="s">
        <v>133</v>
      </c>
      <c r="BK258" s="134">
        <f>SUM(BK259:BK263)</f>
        <v>0</v>
      </c>
    </row>
    <row r="259" spans="1:65" s="2" customFormat="1" ht="16.5" customHeight="1">
      <c r="A259" s="30"/>
      <c r="B259" s="135"/>
      <c r="C259" s="136" t="s">
        <v>500</v>
      </c>
      <c r="D259" s="136" t="s">
        <v>134</v>
      </c>
      <c r="E259" s="137" t="s">
        <v>496</v>
      </c>
      <c r="F259" s="138" t="s">
        <v>497</v>
      </c>
      <c r="G259" s="139" t="s">
        <v>180</v>
      </c>
      <c r="H259" s="140">
        <v>52.7</v>
      </c>
      <c r="I259" s="202"/>
      <c r="J259" s="141">
        <f>ROUND(I259*H259,2)</f>
        <v>0</v>
      </c>
      <c r="K259" s="138" t="s">
        <v>181</v>
      </c>
      <c r="L259" s="31"/>
      <c r="M259" s="142" t="s">
        <v>1</v>
      </c>
      <c r="N259" s="143" t="s">
        <v>40</v>
      </c>
      <c r="O259" s="144">
        <v>7.3999999999999996E-2</v>
      </c>
      <c r="P259" s="144">
        <f>O259*H259</f>
        <v>3.8997999999999999</v>
      </c>
      <c r="Q259" s="144">
        <v>1E-3</v>
      </c>
      <c r="R259" s="144">
        <f>Q259*H259</f>
        <v>5.2700000000000004E-2</v>
      </c>
      <c r="S259" s="144">
        <v>3.1E-4</v>
      </c>
      <c r="T259" s="145">
        <f>S259*H259</f>
        <v>1.6337000000000001E-2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6" t="s">
        <v>269</v>
      </c>
      <c r="AT259" s="146" t="s">
        <v>134</v>
      </c>
      <c r="AU259" s="146" t="s">
        <v>85</v>
      </c>
      <c r="AY259" s="18" t="s">
        <v>133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8" t="s">
        <v>83</v>
      </c>
      <c r="BK259" s="147">
        <f>ROUND(I259*H259,2)</f>
        <v>0</v>
      </c>
      <c r="BL259" s="18" t="s">
        <v>269</v>
      </c>
      <c r="BM259" s="146" t="s">
        <v>648</v>
      </c>
    </row>
    <row r="260" spans="1:65" s="13" customFormat="1">
      <c r="B260" s="155"/>
      <c r="D260" s="149" t="s">
        <v>143</v>
      </c>
      <c r="E260" s="156" t="s">
        <v>1</v>
      </c>
      <c r="F260" s="157" t="s">
        <v>499</v>
      </c>
      <c r="H260" s="158">
        <v>52.7</v>
      </c>
      <c r="L260" s="155"/>
      <c r="M260" s="159"/>
      <c r="N260" s="160"/>
      <c r="O260" s="160"/>
      <c r="P260" s="160"/>
      <c r="Q260" s="160"/>
      <c r="R260" s="160"/>
      <c r="S260" s="160"/>
      <c r="T260" s="161"/>
      <c r="AT260" s="156" t="s">
        <v>143</v>
      </c>
      <c r="AU260" s="156" t="s">
        <v>85</v>
      </c>
      <c r="AV260" s="13" t="s">
        <v>85</v>
      </c>
      <c r="AW260" s="13" t="s">
        <v>29</v>
      </c>
      <c r="AX260" s="13" t="s">
        <v>83</v>
      </c>
      <c r="AY260" s="156" t="s">
        <v>133</v>
      </c>
    </row>
    <row r="261" spans="1:65" s="2" customFormat="1" ht="21.75" customHeight="1">
      <c r="A261" s="30"/>
      <c r="B261" s="135"/>
      <c r="C261" s="136" t="s">
        <v>504</v>
      </c>
      <c r="D261" s="136" t="s">
        <v>134</v>
      </c>
      <c r="E261" s="137" t="s">
        <v>501</v>
      </c>
      <c r="F261" s="138" t="s">
        <v>502</v>
      </c>
      <c r="G261" s="139" t="s">
        <v>180</v>
      </c>
      <c r="H261" s="140">
        <v>52.7</v>
      </c>
      <c r="I261" s="202"/>
      <c r="J261" s="141">
        <f>ROUND(I261*H261,2)</f>
        <v>0</v>
      </c>
      <c r="K261" s="138" t="s">
        <v>181</v>
      </c>
      <c r="L261" s="31"/>
      <c r="M261" s="142" t="s">
        <v>1</v>
      </c>
      <c r="N261" s="143" t="s">
        <v>40</v>
      </c>
      <c r="O261" s="144">
        <v>3.6999999999999998E-2</v>
      </c>
      <c r="P261" s="144">
        <f>O261*H261</f>
        <v>1.9499</v>
      </c>
      <c r="Q261" s="144">
        <v>0</v>
      </c>
      <c r="R261" s="144">
        <f>Q261*H261</f>
        <v>0</v>
      </c>
      <c r="S261" s="144">
        <v>0</v>
      </c>
      <c r="T261" s="145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6" t="s">
        <v>269</v>
      </c>
      <c r="AT261" s="146" t="s">
        <v>134</v>
      </c>
      <c r="AU261" s="146" t="s">
        <v>85</v>
      </c>
      <c r="AY261" s="18" t="s">
        <v>133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8" t="s">
        <v>83</v>
      </c>
      <c r="BK261" s="147">
        <f>ROUND(I261*H261,2)</f>
        <v>0</v>
      </c>
      <c r="BL261" s="18" t="s">
        <v>269</v>
      </c>
      <c r="BM261" s="146" t="s">
        <v>649</v>
      </c>
    </row>
    <row r="262" spans="1:65" s="2" customFormat="1" ht="21.75" customHeight="1">
      <c r="A262" s="30"/>
      <c r="B262" s="135"/>
      <c r="C262" s="136" t="s">
        <v>508</v>
      </c>
      <c r="D262" s="136" t="s">
        <v>134</v>
      </c>
      <c r="E262" s="137" t="s">
        <v>505</v>
      </c>
      <c r="F262" s="138" t="s">
        <v>506</v>
      </c>
      <c r="G262" s="139" t="s">
        <v>180</v>
      </c>
      <c r="H262" s="140">
        <v>52.7</v>
      </c>
      <c r="I262" s="202"/>
      <c r="J262" s="141">
        <f>ROUND(I262*H262,2)</f>
        <v>0</v>
      </c>
      <c r="K262" s="138" t="s">
        <v>181</v>
      </c>
      <c r="L262" s="31"/>
      <c r="M262" s="142" t="s">
        <v>1</v>
      </c>
      <c r="N262" s="143" t="s">
        <v>40</v>
      </c>
      <c r="O262" s="144">
        <v>3.3000000000000002E-2</v>
      </c>
      <c r="P262" s="144">
        <f>O262*H262</f>
        <v>1.7391000000000001</v>
      </c>
      <c r="Q262" s="144">
        <v>2.0000000000000001E-4</v>
      </c>
      <c r="R262" s="144">
        <f>Q262*H262</f>
        <v>1.0540000000000001E-2</v>
      </c>
      <c r="S262" s="144">
        <v>0</v>
      </c>
      <c r="T262" s="145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46" t="s">
        <v>269</v>
      </c>
      <c r="AT262" s="146" t="s">
        <v>134</v>
      </c>
      <c r="AU262" s="146" t="s">
        <v>85</v>
      </c>
      <c r="AY262" s="18" t="s">
        <v>133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8" t="s">
        <v>83</v>
      </c>
      <c r="BK262" s="147">
        <f>ROUND(I262*H262,2)</f>
        <v>0</v>
      </c>
      <c r="BL262" s="18" t="s">
        <v>269</v>
      </c>
      <c r="BM262" s="146" t="s">
        <v>650</v>
      </c>
    </row>
    <row r="263" spans="1:65" s="2" customFormat="1" ht="21.75" customHeight="1">
      <c r="A263" s="30"/>
      <c r="B263" s="135"/>
      <c r="C263" s="136" t="s">
        <v>651</v>
      </c>
      <c r="D263" s="136" t="s">
        <v>134</v>
      </c>
      <c r="E263" s="137" t="s">
        <v>509</v>
      </c>
      <c r="F263" s="138" t="s">
        <v>510</v>
      </c>
      <c r="G263" s="139" t="s">
        <v>180</v>
      </c>
      <c r="H263" s="140">
        <v>52.7</v>
      </c>
      <c r="I263" s="202"/>
      <c r="J263" s="141">
        <f>ROUND(I263*H263,2)</f>
        <v>0</v>
      </c>
      <c r="K263" s="138" t="s">
        <v>181</v>
      </c>
      <c r="L263" s="31"/>
      <c r="M263" s="178" t="s">
        <v>1</v>
      </c>
      <c r="N263" s="179" t="s">
        <v>40</v>
      </c>
      <c r="O263" s="180">
        <v>6.4000000000000001E-2</v>
      </c>
      <c r="P263" s="180">
        <f>O263*H263</f>
        <v>3.3728000000000002</v>
      </c>
      <c r="Q263" s="180">
        <v>2.9E-4</v>
      </c>
      <c r="R263" s="180">
        <f>Q263*H263</f>
        <v>1.5283000000000001E-2</v>
      </c>
      <c r="S263" s="180">
        <v>0</v>
      </c>
      <c r="T263" s="181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46" t="s">
        <v>269</v>
      </c>
      <c r="AT263" s="146" t="s">
        <v>134</v>
      </c>
      <c r="AU263" s="146" t="s">
        <v>85</v>
      </c>
      <c r="AY263" s="18" t="s">
        <v>133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8" t="s">
        <v>83</v>
      </c>
      <c r="BK263" s="147">
        <f>ROUND(I263*H263,2)</f>
        <v>0</v>
      </c>
      <c r="BL263" s="18" t="s">
        <v>269</v>
      </c>
      <c r="BM263" s="146" t="s">
        <v>652</v>
      </c>
    </row>
    <row r="264" spans="1:65" s="2" customFormat="1" ht="6.95" customHeight="1">
      <c r="A264" s="30"/>
      <c r="B264" s="45"/>
      <c r="C264" s="46"/>
      <c r="D264" s="46"/>
      <c r="E264" s="46"/>
      <c r="F264" s="46"/>
      <c r="G264" s="46"/>
      <c r="H264" s="46"/>
      <c r="I264" s="46"/>
      <c r="J264" s="46"/>
      <c r="K264" s="46"/>
      <c r="L264" s="31"/>
      <c r="M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</row>
  </sheetData>
  <autoFilter ref="C127:K263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2"/>
  <sheetViews>
    <sheetView showGridLines="0" topLeftCell="A152" workbookViewId="0">
      <selection activeCell="I168" sqref="I129:I16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653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ROUND(J126,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ROUND((SUM(BE126:BE171)),  2)</f>
        <v>0</v>
      </c>
      <c r="G33" s="30"/>
      <c r="H33" s="30"/>
      <c r="I33" s="99">
        <v>0.21</v>
      </c>
      <c r="J33" s="98">
        <f>ROUND(((SUM(BE126:BE171))*I33),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ROUND((SUM(BF126:BF171)),  2)</f>
        <v>0</v>
      </c>
      <c r="G34" s="30"/>
      <c r="H34" s="30"/>
      <c r="I34" s="99">
        <v>0.15</v>
      </c>
      <c r="J34" s="98">
        <f>ROUND(((SUM(BF126:BF171))*I34),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ROUND((SUM(BG126:BG171)),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ROUND((SUM(BH126:BH171)),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ROUND((SUM(BI126:BI171)),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05 - Nadzemní objekt strojovny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J126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J127</f>
        <v>0</v>
      </c>
      <c r="L97" s="111"/>
    </row>
    <row r="98" spans="1:31" s="15" customFormat="1" ht="19.899999999999999" customHeight="1">
      <c r="B98" s="172"/>
      <c r="D98" s="173" t="s">
        <v>654</v>
      </c>
      <c r="E98" s="174"/>
      <c r="F98" s="174"/>
      <c r="G98" s="174"/>
      <c r="H98" s="174"/>
      <c r="I98" s="174"/>
      <c r="J98" s="175">
        <f>J128</f>
        <v>0</v>
      </c>
      <c r="L98" s="172"/>
    </row>
    <row r="99" spans="1:31" s="15" customFormat="1" ht="19.899999999999999" customHeight="1">
      <c r="B99" s="172"/>
      <c r="D99" s="173" t="s">
        <v>655</v>
      </c>
      <c r="E99" s="174"/>
      <c r="F99" s="174"/>
      <c r="G99" s="174"/>
      <c r="H99" s="174"/>
      <c r="I99" s="174"/>
      <c r="J99" s="175">
        <f>J132</f>
        <v>0</v>
      </c>
      <c r="L99" s="172"/>
    </row>
    <row r="100" spans="1:31" s="15" customFormat="1" ht="19.899999999999999" customHeight="1">
      <c r="B100" s="172"/>
      <c r="D100" s="173" t="s">
        <v>167</v>
      </c>
      <c r="E100" s="174"/>
      <c r="F100" s="174"/>
      <c r="G100" s="174"/>
      <c r="H100" s="174"/>
      <c r="I100" s="174"/>
      <c r="J100" s="175">
        <f>J134</f>
        <v>0</v>
      </c>
      <c r="L100" s="172"/>
    </row>
    <row r="101" spans="1:31" s="15" customFormat="1" ht="19.899999999999999" customHeight="1">
      <c r="B101" s="172"/>
      <c r="D101" s="173" t="s">
        <v>168</v>
      </c>
      <c r="E101" s="174"/>
      <c r="F101" s="174"/>
      <c r="G101" s="174"/>
      <c r="H101" s="174"/>
      <c r="I101" s="174"/>
      <c r="J101" s="175">
        <f>J138</f>
        <v>0</v>
      </c>
      <c r="L101" s="172"/>
    </row>
    <row r="102" spans="1:31" s="15" customFormat="1" ht="19.899999999999999" customHeight="1">
      <c r="B102" s="172"/>
      <c r="D102" s="173" t="s">
        <v>169</v>
      </c>
      <c r="E102" s="174"/>
      <c r="F102" s="174"/>
      <c r="G102" s="174"/>
      <c r="H102" s="174"/>
      <c r="I102" s="174"/>
      <c r="J102" s="175">
        <f>J146</f>
        <v>0</v>
      </c>
      <c r="L102" s="172"/>
    </row>
    <row r="103" spans="1:31" s="15" customFormat="1" ht="19.899999999999999" customHeight="1">
      <c r="B103" s="172"/>
      <c r="D103" s="173" t="s">
        <v>170</v>
      </c>
      <c r="E103" s="174"/>
      <c r="F103" s="174"/>
      <c r="G103" s="174"/>
      <c r="H103" s="174"/>
      <c r="I103" s="174"/>
      <c r="J103" s="175">
        <f>J155</f>
        <v>0</v>
      </c>
      <c r="L103" s="172"/>
    </row>
    <row r="104" spans="1:31" s="15" customFormat="1" ht="19.899999999999999" customHeight="1">
      <c r="B104" s="172"/>
      <c r="D104" s="173" t="s">
        <v>171</v>
      </c>
      <c r="E104" s="174"/>
      <c r="F104" s="174"/>
      <c r="G104" s="174"/>
      <c r="H104" s="174"/>
      <c r="I104" s="174"/>
      <c r="J104" s="175">
        <f>J164</f>
        <v>0</v>
      </c>
      <c r="L104" s="172"/>
    </row>
    <row r="105" spans="1:31" s="9" customFormat="1" ht="24.95" customHeight="1">
      <c r="B105" s="111"/>
      <c r="D105" s="112" t="s">
        <v>172</v>
      </c>
      <c r="E105" s="113"/>
      <c r="F105" s="113"/>
      <c r="G105" s="113"/>
      <c r="H105" s="113"/>
      <c r="I105" s="113"/>
      <c r="J105" s="114">
        <f>J166</f>
        <v>0</v>
      </c>
      <c r="L105" s="111"/>
    </row>
    <row r="106" spans="1:31" s="15" customFormat="1" ht="19.899999999999999" customHeight="1">
      <c r="B106" s="172"/>
      <c r="D106" s="173" t="s">
        <v>174</v>
      </c>
      <c r="E106" s="174"/>
      <c r="F106" s="174"/>
      <c r="G106" s="174"/>
      <c r="H106" s="174"/>
      <c r="I106" s="174"/>
      <c r="J106" s="175">
        <f>J167</f>
        <v>0</v>
      </c>
      <c r="L106" s="172"/>
    </row>
    <row r="107" spans="1:31" s="2" customFormat="1" ht="21.7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6.95" customHeight="1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24.95" customHeight="1">
      <c r="A113" s="30"/>
      <c r="B113" s="31"/>
      <c r="C113" s="22" t="s">
        <v>119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2" customHeight="1">
      <c r="A115" s="30"/>
      <c r="B115" s="31"/>
      <c r="C115" s="27" t="s">
        <v>14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6.5" customHeight="1">
      <c r="A116" s="30"/>
      <c r="B116" s="31"/>
      <c r="C116" s="30"/>
      <c r="D116" s="30"/>
      <c r="E116" s="258" t="str">
        <f>E7</f>
        <v>Trilčův jez</v>
      </c>
      <c r="F116" s="259"/>
      <c r="G116" s="259"/>
      <c r="H116" s="259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7" t="s">
        <v>111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23" t="str">
        <f>E9</f>
        <v>SO 05 - Nadzemní objekt strojovny</v>
      </c>
      <c r="F118" s="257"/>
      <c r="G118" s="257"/>
      <c r="H118" s="257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>
      <c r="A120" s="30"/>
      <c r="B120" s="31"/>
      <c r="C120" s="27" t="s">
        <v>18</v>
      </c>
      <c r="D120" s="30"/>
      <c r="E120" s="30"/>
      <c r="F120" s="25" t="str">
        <f>F12</f>
        <v>České Budějovice</v>
      </c>
      <c r="G120" s="30"/>
      <c r="H120" s="30"/>
      <c r="I120" s="27" t="s">
        <v>20</v>
      </c>
      <c r="J120" s="53" t="str">
        <f>IF(J12="","",J12)</f>
        <v>24. 3. 2020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5.2" customHeight="1">
      <c r="A122" s="30"/>
      <c r="B122" s="31"/>
      <c r="C122" s="27" t="s">
        <v>22</v>
      </c>
      <c r="D122" s="30"/>
      <c r="E122" s="30"/>
      <c r="F122" s="25" t="str">
        <f>E15</f>
        <v xml:space="preserve"> </v>
      </c>
      <c r="G122" s="30"/>
      <c r="H122" s="30"/>
      <c r="I122" s="27" t="s">
        <v>27</v>
      </c>
      <c r="J122" s="28" t="str">
        <f>E21</f>
        <v>Ing. Filip Duda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25.7" customHeight="1">
      <c r="A123" s="30"/>
      <c r="B123" s="31"/>
      <c r="C123" s="27" t="s">
        <v>26</v>
      </c>
      <c r="D123" s="30"/>
      <c r="E123" s="30"/>
      <c r="F123" s="25" t="str">
        <f>IF(E18="","",E18)</f>
        <v xml:space="preserve"> </v>
      </c>
      <c r="G123" s="30"/>
      <c r="H123" s="30"/>
      <c r="I123" s="27" t="s">
        <v>30</v>
      </c>
      <c r="J123" s="28" t="str">
        <f>E24</f>
        <v>Filip Šimek www.rozp.cz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0" customFormat="1" ht="29.25" customHeight="1">
      <c r="A125" s="115"/>
      <c r="B125" s="116"/>
      <c r="C125" s="117" t="s">
        <v>120</v>
      </c>
      <c r="D125" s="118" t="s">
        <v>60</v>
      </c>
      <c r="E125" s="118" t="s">
        <v>56</v>
      </c>
      <c r="F125" s="118" t="s">
        <v>57</v>
      </c>
      <c r="G125" s="118" t="s">
        <v>121</v>
      </c>
      <c r="H125" s="118" t="s">
        <v>122</v>
      </c>
      <c r="I125" s="118" t="s">
        <v>123</v>
      </c>
      <c r="J125" s="118" t="s">
        <v>115</v>
      </c>
      <c r="K125" s="119" t="s">
        <v>124</v>
      </c>
      <c r="L125" s="120"/>
      <c r="M125" s="60" t="s">
        <v>1</v>
      </c>
      <c r="N125" s="61" t="s">
        <v>39</v>
      </c>
      <c r="O125" s="61" t="s">
        <v>125</v>
      </c>
      <c r="P125" s="61" t="s">
        <v>126</v>
      </c>
      <c r="Q125" s="61" t="s">
        <v>127</v>
      </c>
      <c r="R125" s="61" t="s">
        <v>128</v>
      </c>
      <c r="S125" s="61" t="s">
        <v>129</v>
      </c>
      <c r="T125" s="62" t="s">
        <v>130</v>
      </c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</row>
    <row r="126" spans="1:63" s="2" customFormat="1" ht="22.9" customHeight="1">
      <c r="A126" s="30"/>
      <c r="B126" s="31"/>
      <c r="C126" s="67" t="s">
        <v>131</v>
      </c>
      <c r="D126" s="30"/>
      <c r="E126" s="30"/>
      <c r="F126" s="30"/>
      <c r="G126" s="30"/>
      <c r="H126" s="30"/>
      <c r="I126" s="30"/>
      <c r="J126" s="121">
        <f>BK126</f>
        <v>0</v>
      </c>
      <c r="K126" s="30"/>
      <c r="L126" s="31"/>
      <c r="M126" s="63"/>
      <c r="N126" s="54"/>
      <c r="O126" s="64"/>
      <c r="P126" s="122">
        <f>P127+P166</f>
        <v>10.720551</v>
      </c>
      <c r="Q126" s="64"/>
      <c r="R126" s="122">
        <f>R127+R166</f>
        <v>0.68574533999999998</v>
      </c>
      <c r="S126" s="64"/>
      <c r="T126" s="123">
        <f>T127+T166</f>
        <v>0.17109999999999997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8" t="s">
        <v>74</v>
      </c>
      <c r="AU126" s="18" t="s">
        <v>117</v>
      </c>
      <c r="BK126" s="124">
        <f>BK127+BK166</f>
        <v>0</v>
      </c>
    </row>
    <row r="127" spans="1:63" s="11" customFormat="1" ht="25.9" customHeight="1">
      <c r="B127" s="125"/>
      <c r="D127" s="126" t="s">
        <v>74</v>
      </c>
      <c r="E127" s="127" t="s">
        <v>175</v>
      </c>
      <c r="F127" s="127" t="s">
        <v>176</v>
      </c>
      <c r="J127" s="128">
        <f>BK127</f>
        <v>0</v>
      </c>
      <c r="L127" s="125"/>
      <c r="M127" s="129"/>
      <c r="N127" s="130"/>
      <c r="O127" s="130"/>
      <c r="P127" s="131">
        <f>P128+P132+P134+P138+P146+P155+P164</f>
        <v>10.584051000000001</v>
      </c>
      <c r="Q127" s="130"/>
      <c r="R127" s="131">
        <f>R128+R132+R134+R138+R146+R155+R164</f>
        <v>0.66824534000000002</v>
      </c>
      <c r="S127" s="130"/>
      <c r="T127" s="132">
        <f>T128+T132+T134+T138+T146+T155+T164</f>
        <v>0.17109999999999997</v>
      </c>
      <c r="AR127" s="126" t="s">
        <v>83</v>
      </c>
      <c r="AT127" s="133" t="s">
        <v>74</v>
      </c>
      <c r="AU127" s="133" t="s">
        <v>75</v>
      </c>
      <c r="AY127" s="126" t="s">
        <v>133</v>
      </c>
      <c r="BK127" s="134">
        <f>BK128+BK132+BK134+BK138+BK146+BK155+BK164</f>
        <v>0</v>
      </c>
    </row>
    <row r="128" spans="1:63" s="11" customFormat="1" ht="22.9" customHeight="1">
      <c r="B128" s="125"/>
      <c r="D128" s="126" t="s">
        <v>74</v>
      </c>
      <c r="E128" s="176" t="s">
        <v>83</v>
      </c>
      <c r="F128" s="176" t="s">
        <v>656</v>
      </c>
      <c r="J128" s="177">
        <f>BK128</f>
        <v>0</v>
      </c>
      <c r="L128" s="125"/>
      <c r="M128" s="129"/>
      <c r="N128" s="130"/>
      <c r="O128" s="130"/>
      <c r="P128" s="131">
        <f>SUM(P129:P131)</f>
        <v>4.227913</v>
      </c>
      <c r="Q128" s="130"/>
      <c r="R128" s="131">
        <f>SUM(R129:R131)</f>
        <v>0</v>
      </c>
      <c r="S128" s="130"/>
      <c r="T128" s="132">
        <f>SUM(T129:T131)</f>
        <v>0</v>
      </c>
      <c r="AR128" s="126" t="s">
        <v>83</v>
      </c>
      <c r="AT128" s="133" t="s">
        <v>74</v>
      </c>
      <c r="AU128" s="133" t="s">
        <v>83</v>
      </c>
      <c r="AY128" s="126" t="s">
        <v>133</v>
      </c>
      <c r="BK128" s="134">
        <f>SUM(BK129:BK131)</f>
        <v>0</v>
      </c>
    </row>
    <row r="129" spans="1:65" s="2" customFormat="1" ht="21.75" customHeight="1">
      <c r="A129" s="30"/>
      <c r="B129" s="135"/>
      <c r="C129" s="136" t="s">
        <v>83</v>
      </c>
      <c r="D129" s="136" t="s">
        <v>134</v>
      </c>
      <c r="E129" s="137" t="s">
        <v>657</v>
      </c>
      <c r="F129" s="138" t="s">
        <v>658</v>
      </c>
      <c r="G129" s="139" t="s">
        <v>659</v>
      </c>
      <c r="H129" s="140">
        <v>0.94099999999999995</v>
      </c>
      <c r="I129" s="202"/>
      <c r="J129" s="141">
        <f>ROUND(I129*H129,2)</f>
        <v>0</v>
      </c>
      <c r="K129" s="138" t="s">
        <v>181</v>
      </c>
      <c r="L129" s="31"/>
      <c r="M129" s="142" t="s">
        <v>1</v>
      </c>
      <c r="N129" s="143" t="s">
        <v>40</v>
      </c>
      <c r="O129" s="144">
        <v>4.4930000000000003</v>
      </c>
      <c r="P129" s="144">
        <f>O129*H129</f>
        <v>4.227913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6" t="s">
        <v>138</v>
      </c>
      <c r="AT129" s="146" t="s">
        <v>134</v>
      </c>
      <c r="AU129" s="146" t="s">
        <v>85</v>
      </c>
      <c r="AY129" s="18" t="s">
        <v>133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8" t="s">
        <v>83</v>
      </c>
      <c r="BK129" s="147">
        <f>ROUND(I129*H129,2)</f>
        <v>0</v>
      </c>
      <c r="BL129" s="18" t="s">
        <v>138</v>
      </c>
      <c r="BM129" s="146" t="s">
        <v>660</v>
      </c>
    </row>
    <row r="130" spans="1:65" s="12" customFormat="1">
      <c r="B130" s="148"/>
      <c r="D130" s="149" t="s">
        <v>143</v>
      </c>
      <c r="E130" s="150" t="s">
        <v>1</v>
      </c>
      <c r="F130" s="151" t="s">
        <v>661</v>
      </c>
      <c r="H130" s="150" t="s">
        <v>1</v>
      </c>
      <c r="L130" s="148"/>
      <c r="M130" s="152"/>
      <c r="N130" s="153"/>
      <c r="O130" s="153"/>
      <c r="P130" s="153"/>
      <c r="Q130" s="153"/>
      <c r="R130" s="153"/>
      <c r="S130" s="153"/>
      <c r="T130" s="154"/>
      <c r="AT130" s="150" t="s">
        <v>143</v>
      </c>
      <c r="AU130" s="150" t="s">
        <v>85</v>
      </c>
      <c r="AV130" s="12" t="s">
        <v>83</v>
      </c>
      <c r="AW130" s="12" t="s">
        <v>29</v>
      </c>
      <c r="AX130" s="12" t="s">
        <v>75</v>
      </c>
      <c r="AY130" s="150" t="s">
        <v>133</v>
      </c>
    </row>
    <row r="131" spans="1:65" s="13" customFormat="1">
      <c r="B131" s="155"/>
      <c r="D131" s="149" t="s">
        <v>143</v>
      </c>
      <c r="E131" s="156" t="s">
        <v>1</v>
      </c>
      <c r="F131" s="157" t="s">
        <v>662</v>
      </c>
      <c r="H131" s="158">
        <v>0.94099999999999995</v>
      </c>
      <c r="L131" s="155"/>
      <c r="M131" s="159"/>
      <c r="N131" s="160"/>
      <c r="O131" s="160"/>
      <c r="P131" s="160"/>
      <c r="Q131" s="160"/>
      <c r="R131" s="160"/>
      <c r="S131" s="160"/>
      <c r="T131" s="161"/>
      <c r="AT131" s="156" t="s">
        <v>143</v>
      </c>
      <c r="AU131" s="156" t="s">
        <v>85</v>
      </c>
      <c r="AV131" s="13" t="s">
        <v>85</v>
      </c>
      <c r="AW131" s="13" t="s">
        <v>29</v>
      </c>
      <c r="AX131" s="13" t="s">
        <v>83</v>
      </c>
      <c r="AY131" s="156" t="s">
        <v>133</v>
      </c>
    </row>
    <row r="132" spans="1:65" s="11" customFormat="1" ht="22.9" customHeight="1">
      <c r="B132" s="125"/>
      <c r="D132" s="126" t="s">
        <v>74</v>
      </c>
      <c r="E132" s="176" t="s">
        <v>154</v>
      </c>
      <c r="F132" s="176" t="s">
        <v>663</v>
      </c>
      <c r="J132" s="177">
        <f>BK132</f>
        <v>0</v>
      </c>
      <c r="L132" s="125"/>
      <c r="M132" s="129"/>
      <c r="N132" s="130"/>
      <c r="O132" s="130"/>
      <c r="P132" s="131">
        <f>P133</f>
        <v>4.0986000000000002E-2</v>
      </c>
      <c r="Q132" s="130"/>
      <c r="R132" s="131">
        <f>R133</f>
        <v>0</v>
      </c>
      <c r="S132" s="130"/>
      <c r="T132" s="132">
        <f>T133</f>
        <v>0</v>
      </c>
      <c r="AR132" s="126" t="s">
        <v>83</v>
      </c>
      <c r="AT132" s="133" t="s">
        <v>74</v>
      </c>
      <c r="AU132" s="133" t="s">
        <v>83</v>
      </c>
      <c r="AY132" s="126" t="s">
        <v>133</v>
      </c>
      <c r="BK132" s="134">
        <f>BK133</f>
        <v>0</v>
      </c>
    </row>
    <row r="133" spans="1:65" s="2" customFormat="1" ht="21.75" customHeight="1">
      <c r="A133" s="30"/>
      <c r="B133" s="135"/>
      <c r="C133" s="136" t="s">
        <v>85</v>
      </c>
      <c r="D133" s="136" t="s">
        <v>134</v>
      </c>
      <c r="E133" s="137" t="s">
        <v>664</v>
      </c>
      <c r="F133" s="138" t="s">
        <v>665</v>
      </c>
      <c r="G133" s="139" t="s">
        <v>180</v>
      </c>
      <c r="H133" s="140">
        <v>1.518</v>
      </c>
      <c r="I133" s="202"/>
      <c r="J133" s="141">
        <f>ROUND(I133*H133,2)</f>
        <v>0</v>
      </c>
      <c r="K133" s="138" t="s">
        <v>181</v>
      </c>
      <c r="L133" s="31"/>
      <c r="M133" s="142" t="s">
        <v>1</v>
      </c>
      <c r="N133" s="143" t="s">
        <v>40</v>
      </c>
      <c r="O133" s="144">
        <v>2.7E-2</v>
      </c>
      <c r="P133" s="144">
        <f>O133*H133</f>
        <v>4.0986000000000002E-2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6" t="s">
        <v>138</v>
      </c>
      <c r="AT133" s="146" t="s">
        <v>134</v>
      </c>
      <c r="AU133" s="146" t="s">
        <v>85</v>
      </c>
      <c r="AY133" s="18" t="s">
        <v>133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8" t="s">
        <v>83</v>
      </c>
      <c r="BK133" s="147">
        <f>ROUND(I133*H133,2)</f>
        <v>0</v>
      </c>
      <c r="BL133" s="18" t="s">
        <v>138</v>
      </c>
      <c r="BM133" s="146" t="s">
        <v>666</v>
      </c>
    </row>
    <row r="134" spans="1:65" s="11" customFormat="1" ht="22.9" customHeight="1">
      <c r="B134" s="125"/>
      <c r="D134" s="126" t="s">
        <v>74</v>
      </c>
      <c r="E134" s="176" t="s">
        <v>158</v>
      </c>
      <c r="F134" s="176" t="s">
        <v>177</v>
      </c>
      <c r="J134" s="177">
        <f>BK134</f>
        <v>0</v>
      </c>
      <c r="L134" s="125"/>
      <c r="M134" s="129"/>
      <c r="N134" s="130"/>
      <c r="O134" s="130"/>
      <c r="P134" s="131">
        <f>SUM(P135:P137)</f>
        <v>0.79543200000000003</v>
      </c>
      <c r="Q134" s="130"/>
      <c r="R134" s="131">
        <f>SUM(R135:R137)</f>
        <v>0.52466634000000001</v>
      </c>
      <c r="S134" s="130"/>
      <c r="T134" s="132">
        <f>SUM(T135:T137)</f>
        <v>0</v>
      </c>
      <c r="AR134" s="126" t="s">
        <v>83</v>
      </c>
      <c r="AT134" s="133" t="s">
        <v>74</v>
      </c>
      <c r="AU134" s="133" t="s">
        <v>83</v>
      </c>
      <c r="AY134" s="126" t="s">
        <v>133</v>
      </c>
      <c r="BK134" s="134">
        <f>SUM(BK135:BK137)</f>
        <v>0</v>
      </c>
    </row>
    <row r="135" spans="1:65" s="2" customFormat="1" ht="21.75" customHeight="1">
      <c r="A135" s="30"/>
      <c r="B135" s="135"/>
      <c r="C135" s="136" t="s">
        <v>146</v>
      </c>
      <c r="D135" s="136" t="s">
        <v>134</v>
      </c>
      <c r="E135" s="137" t="s">
        <v>185</v>
      </c>
      <c r="F135" s="138" t="s">
        <v>186</v>
      </c>
      <c r="G135" s="139" t="s">
        <v>180</v>
      </c>
      <c r="H135" s="140">
        <v>1.518</v>
      </c>
      <c r="I135" s="202"/>
      <c r="J135" s="141">
        <f>ROUND(I135*H135,2)</f>
        <v>0</v>
      </c>
      <c r="K135" s="138" t="s">
        <v>181</v>
      </c>
      <c r="L135" s="31"/>
      <c r="M135" s="142" t="s">
        <v>1</v>
      </c>
      <c r="N135" s="143" t="s">
        <v>40</v>
      </c>
      <c r="O135" s="144">
        <v>0.52400000000000002</v>
      </c>
      <c r="P135" s="144">
        <f>O135*H135</f>
        <v>0.79543200000000003</v>
      </c>
      <c r="Q135" s="144">
        <v>0.34562999999999999</v>
      </c>
      <c r="R135" s="144">
        <f>Q135*H135</f>
        <v>0.52466634000000001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667</v>
      </c>
    </row>
    <row r="136" spans="1:65" s="12" customFormat="1">
      <c r="B136" s="148"/>
      <c r="D136" s="149" t="s">
        <v>143</v>
      </c>
      <c r="E136" s="150" t="s">
        <v>1</v>
      </c>
      <c r="F136" s="151" t="s">
        <v>188</v>
      </c>
      <c r="H136" s="150" t="s">
        <v>1</v>
      </c>
      <c r="L136" s="148"/>
      <c r="M136" s="152"/>
      <c r="N136" s="153"/>
      <c r="O136" s="153"/>
      <c r="P136" s="153"/>
      <c r="Q136" s="153"/>
      <c r="R136" s="153"/>
      <c r="S136" s="153"/>
      <c r="T136" s="154"/>
      <c r="AT136" s="150" t="s">
        <v>143</v>
      </c>
      <c r="AU136" s="150" t="s">
        <v>85</v>
      </c>
      <c r="AV136" s="12" t="s">
        <v>83</v>
      </c>
      <c r="AW136" s="12" t="s">
        <v>29</v>
      </c>
      <c r="AX136" s="12" t="s">
        <v>75</v>
      </c>
      <c r="AY136" s="150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189</v>
      </c>
      <c r="H137" s="158">
        <v>1.518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83</v>
      </c>
      <c r="AY137" s="156" t="s">
        <v>133</v>
      </c>
    </row>
    <row r="138" spans="1:65" s="11" customFormat="1" ht="22.9" customHeight="1">
      <c r="B138" s="125"/>
      <c r="D138" s="126" t="s">
        <v>74</v>
      </c>
      <c r="E138" s="176" t="s">
        <v>190</v>
      </c>
      <c r="F138" s="176" t="s">
        <v>191</v>
      </c>
      <c r="J138" s="177">
        <f>BK138</f>
        <v>0</v>
      </c>
      <c r="L138" s="125"/>
      <c r="M138" s="129"/>
      <c r="N138" s="130"/>
      <c r="O138" s="130"/>
      <c r="P138" s="131">
        <f>SUM(P139:P145)</f>
        <v>3.4538999999999995</v>
      </c>
      <c r="Q138" s="130"/>
      <c r="R138" s="131">
        <f>SUM(R139:R145)</f>
        <v>0.14357900000000001</v>
      </c>
      <c r="S138" s="130"/>
      <c r="T138" s="132">
        <f>SUM(T139:T145)</f>
        <v>0</v>
      </c>
      <c r="AR138" s="126" t="s">
        <v>83</v>
      </c>
      <c r="AT138" s="133" t="s">
        <v>74</v>
      </c>
      <c r="AU138" s="133" t="s">
        <v>83</v>
      </c>
      <c r="AY138" s="126" t="s">
        <v>133</v>
      </c>
      <c r="BK138" s="134">
        <f>SUM(BK139:BK145)</f>
        <v>0</v>
      </c>
    </row>
    <row r="139" spans="1:65" s="2" customFormat="1" ht="21.75" customHeight="1">
      <c r="A139" s="30"/>
      <c r="B139" s="135"/>
      <c r="C139" s="136" t="s">
        <v>138</v>
      </c>
      <c r="D139" s="136" t="s">
        <v>134</v>
      </c>
      <c r="E139" s="137" t="s">
        <v>192</v>
      </c>
      <c r="F139" s="138" t="s">
        <v>193</v>
      </c>
      <c r="G139" s="139" t="s">
        <v>180</v>
      </c>
      <c r="H139" s="140">
        <v>2.9</v>
      </c>
      <c r="I139" s="202"/>
      <c r="J139" s="141">
        <f>ROUND(I139*H139,2)</f>
        <v>0</v>
      </c>
      <c r="K139" s="138" t="s">
        <v>181</v>
      </c>
      <c r="L139" s="31"/>
      <c r="M139" s="142" t="s">
        <v>1</v>
      </c>
      <c r="N139" s="143" t="s">
        <v>40</v>
      </c>
      <c r="O139" s="144">
        <v>8.6999999999999994E-2</v>
      </c>
      <c r="P139" s="144">
        <f>O139*H139</f>
        <v>0.25229999999999997</v>
      </c>
      <c r="Q139" s="144">
        <v>7.3499999999999998E-3</v>
      </c>
      <c r="R139" s="144">
        <f>Q139*H139</f>
        <v>2.1314999999999997E-2</v>
      </c>
      <c r="S139" s="144">
        <v>0</v>
      </c>
      <c r="T139" s="14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6" t="s">
        <v>138</v>
      </c>
      <c r="AT139" s="146" t="s">
        <v>134</v>
      </c>
      <c r="AU139" s="146" t="s">
        <v>85</v>
      </c>
      <c r="AY139" s="18" t="s">
        <v>133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8" t="s">
        <v>83</v>
      </c>
      <c r="BK139" s="147">
        <f>ROUND(I139*H139,2)</f>
        <v>0</v>
      </c>
      <c r="BL139" s="18" t="s">
        <v>138</v>
      </c>
      <c r="BM139" s="146" t="s">
        <v>668</v>
      </c>
    </row>
    <row r="140" spans="1:65" s="2" customFormat="1" ht="21.75" customHeight="1">
      <c r="A140" s="30"/>
      <c r="B140" s="135"/>
      <c r="C140" s="136" t="s">
        <v>154</v>
      </c>
      <c r="D140" s="136" t="s">
        <v>134</v>
      </c>
      <c r="E140" s="137" t="s">
        <v>198</v>
      </c>
      <c r="F140" s="138" t="s">
        <v>199</v>
      </c>
      <c r="G140" s="139" t="s">
        <v>180</v>
      </c>
      <c r="H140" s="140">
        <v>2.9</v>
      </c>
      <c r="I140" s="202"/>
      <c r="J140" s="141">
        <f>ROUND(I140*H140,2)</f>
        <v>0</v>
      </c>
      <c r="K140" s="138" t="s">
        <v>181</v>
      </c>
      <c r="L140" s="31"/>
      <c r="M140" s="142" t="s">
        <v>1</v>
      </c>
      <c r="N140" s="143" t="s">
        <v>40</v>
      </c>
      <c r="O140" s="144">
        <v>0.33</v>
      </c>
      <c r="P140" s="144">
        <f>O140*H140</f>
        <v>0.95699999999999996</v>
      </c>
      <c r="Q140" s="144">
        <v>4.3800000000000002E-3</v>
      </c>
      <c r="R140" s="144">
        <f>Q140*H140</f>
        <v>1.2702E-2</v>
      </c>
      <c r="S140" s="144">
        <v>0</v>
      </c>
      <c r="T140" s="14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6" t="s">
        <v>138</v>
      </c>
      <c r="AT140" s="146" t="s">
        <v>134</v>
      </c>
      <c r="AU140" s="146" t="s">
        <v>85</v>
      </c>
      <c r="AY140" s="18" t="s">
        <v>133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83</v>
      </c>
      <c r="BK140" s="147">
        <f>ROUND(I140*H140,2)</f>
        <v>0</v>
      </c>
      <c r="BL140" s="18" t="s">
        <v>138</v>
      </c>
      <c r="BM140" s="146" t="s">
        <v>669</v>
      </c>
    </row>
    <row r="141" spans="1:65" s="2" customFormat="1" ht="21.75" customHeight="1">
      <c r="A141" s="30"/>
      <c r="B141" s="135"/>
      <c r="C141" s="136" t="s">
        <v>158</v>
      </c>
      <c r="D141" s="136" t="s">
        <v>134</v>
      </c>
      <c r="E141" s="137" t="s">
        <v>201</v>
      </c>
      <c r="F141" s="138" t="s">
        <v>202</v>
      </c>
      <c r="G141" s="139" t="s">
        <v>180</v>
      </c>
      <c r="H141" s="140">
        <v>2.9</v>
      </c>
      <c r="I141" s="202"/>
      <c r="J141" s="141">
        <f>ROUND(I141*H141,2)</f>
        <v>0</v>
      </c>
      <c r="K141" s="138" t="s">
        <v>181</v>
      </c>
      <c r="L141" s="31"/>
      <c r="M141" s="142" t="s">
        <v>1</v>
      </c>
      <c r="N141" s="143" t="s">
        <v>40</v>
      </c>
      <c r="O141" s="144">
        <v>0.48</v>
      </c>
      <c r="P141" s="144">
        <f>O141*H141</f>
        <v>1.3919999999999999</v>
      </c>
      <c r="Q141" s="144">
        <v>3.15E-2</v>
      </c>
      <c r="R141" s="144">
        <f>Q141*H141</f>
        <v>9.1350000000000001E-2</v>
      </c>
      <c r="S141" s="144">
        <v>0</v>
      </c>
      <c r="T141" s="14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6" t="s">
        <v>138</v>
      </c>
      <c r="AT141" s="146" t="s">
        <v>134</v>
      </c>
      <c r="AU141" s="146" t="s">
        <v>85</v>
      </c>
      <c r="AY141" s="18" t="s">
        <v>133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8" t="s">
        <v>83</v>
      </c>
      <c r="BK141" s="147">
        <f>ROUND(I141*H141,2)</f>
        <v>0</v>
      </c>
      <c r="BL141" s="18" t="s">
        <v>138</v>
      </c>
      <c r="BM141" s="146" t="s">
        <v>670</v>
      </c>
    </row>
    <row r="142" spans="1:65" s="2" customFormat="1" ht="21.75" customHeight="1">
      <c r="A142" s="30"/>
      <c r="B142" s="135"/>
      <c r="C142" s="136" t="s">
        <v>208</v>
      </c>
      <c r="D142" s="136" t="s">
        <v>134</v>
      </c>
      <c r="E142" s="137" t="s">
        <v>204</v>
      </c>
      <c r="F142" s="138" t="s">
        <v>205</v>
      </c>
      <c r="G142" s="139" t="s">
        <v>180</v>
      </c>
      <c r="H142" s="140">
        <v>2.9</v>
      </c>
      <c r="I142" s="202"/>
      <c r="J142" s="141">
        <f>ROUND(I142*H142,2)</f>
        <v>0</v>
      </c>
      <c r="K142" s="138" t="s">
        <v>181</v>
      </c>
      <c r="L142" s="31"/>
      <c r="M142" s="142" t="s">
        <v>1</v>
      </c>
      <c r="N142" s="143" t="s">
        <v>40</v>
      </c>
      <c r="O142" s="144">
        <v>0.29399999999999998</v>
      </c>
      <c r="P142" s="144">
        <f>O142*H142</f>
        <v>0.85259999999999991</v>
      </c>
      <c r="Q142" s="144">
        <v>6.28E-3</v>
      </c>
      <c r="R142" s="144">
        <f>Q142*H142</f>
        <v>1.8211999999999999E-2</v>
      </c>
      <c r="S142" s="144">
        <v>0</v>
      </c>
      <c r="T142" s="145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6" t="s">
        <v>138</v>
      </c>
      <c r="AT142" s="146" t="s">
        <v>134</v>
      </c>
      <c r="AU142" s="146" t="s">
        <v>85</v>
      </c>
      <c r="AY142" s="18" t="s">
        <v>133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83</v>
      </c>
      <c r="BK142" s="147">
        <f>ROUND(I142*H142,2)</f>
        <v>0</v>
      </c>
      <c r="BL142" s="18" t="s">
        <v>138</v>
      </c>
      <c r="BM142" s="146" t="s">
        <v>671</v>
      </c>
    </row>
    <row r="143" spans="1:65" s="12" customFormat="1">
      <c r="B143" s="148"/>
      <c r="D143" s="149" t="s">
        <v>143</v>
      </c>
      <c r="E143" s="150" t="s">
        <v>1</v>
      </c>
      <c r="F143" s="151" t="s">
        <v>188</v>
      </c>
      <c r="H143" s="150" t="s">
        <v>1</v>
      </c>
      <c r="L143" s="148"/>
      <c r="M143" s="152"/>
      <c r="N143" s="153"/>
      <c r="O143" s="153"/>
      <c r="P143" s="153"/>
      <c r="Q143" s="153"/>
      <c r="R143" s="153"/>
      <c r="S143" s="153"/>
      <c r="T143" s="154"/>
      <c r="AT143" s="150" t="s">
        <v>143</v>
      </c>
      <c r="AU143" s="150" t="s">
        <v>85</v>
      </c>
      <c r="AV143" s="12" t="s">
        <v>83</v>
      </c>
      <c r="AW143" s="12" t="s">
        <v>29</v>
      </c>
      <c r="AX143" s="12" t="s">
        <v>75</v>
      </c>
      <c r="AY143" s="150" t="s">
        <v>133</v>
      </c>
    </row>
    <row r="144" spans="1:65" s="13" customFormat="1">
      <c r="B144" s="155"/>
      <c r="D144" s="149" t="s">
        <v>143</v>
      </c>
      <c r="E144" s="156" t="s">
        <v>1</v>
      </c>
      <c r="F144" s="157" t="s">
        <v>672</v>
      </c>
      <c r="H144" s="158">
        <v>2.9</v>
      </c>
      <c r="L144" s="155"/>
      <c r="M144" s="159"/>
      <c r="N144" s="160"/>
      <c r="O144" s="160"/>
      <c r="P144" s="160"/>
      <c r="Q144" s="160"/>
      <c r="R144" s="160"/>
      <c r="S144" s="160"/>
      <c r="T144" s="161"/>
      <c r="AT144" s="156" t="s">
        <v>143</v>
      </c>
      <c r="AU144" s="156" t="s">
        <v>85</v>
      </c>
      <c r="AV144" s="13" t="s">
        <v>85</v>
      </c>
      <c r="AW144" s="13" t="s">
        <v>29</v>
      </c>
      <c r="AX144" s="13" t="s">
        <v>75</v>
      </c>
      <c r="AY144" s="156" t="s">
        <v>133</v>
      </c>
    </row>
    <row r="145" spans="1:65" s="14" customFormat="1">
      <c r="B145" s="162"/>
      <c r="D145" s="149" t="s">
        <v>143</v>
      </c>
      <c r="E145" s="163" t="s">
        <v>1</v>
      </c>
      <c r="F145" s="164" t="s">
        <v>150</v>
      </c>
      <c r="H145" s="165">
        <v>2.9</v>
      </c>
      <c r="L145" s="162"/>
      <c r="M145" s="166"/>
      <c r="N145" s="167"/>
      <c r="O145" s="167"/>
      <c r="P145" s="167"/>
      <c r="Q145" s="167"/>
      <c r="R145" s="167"/>
      <c r="S145" s="167"/>
      <c r="T145" s="168"/>
      <c r="AT145" s="163" t="s">
        <v>143</v>
      </c>
      <c r="AU145" s="163" t="s">
        <v>85</v>
      </c>
      <c r="AV145" s="14" t="s">
        <v>138</v>
      </c>
      <c r="AW145" s="14" t="s">
        <v>29</v>
      </c>
      <c r="AX145" s="14" t="s">
        <v>83</v>
      </c>
      <c r="AY145" s="163" t="s">
        <v>133</v>
      </c>
    </row>
    <row r="146" spans="1:65" s="11" customFormat="1" ht="22.9" customHeight="1">
      <c r="B146" s="125"/>
      <c r="D146" s="126" t="s">
        <v>74</v>
      </c>
      <c r="E146" s="176" t="s">
        <v>213</v>
      </c>
      <c r="F146" s="176" t="s">
        <v>214</v>
      </c>
      <c r="J146" s="177">
        <f>BK146</f>
        <v>0</v>
      </c>
      <c r="L146" s="125"/>
      <c r="M146" s="129"/>
      <c r="N146" s="130"/>
      <c r="O146" s="130"/>
      <c r="P146" s="131">
        <f>SUM(P147:P154)</f>
        <v>1.4297</v>
      </c>
      <c r="Q146" s="130"/>
      <c r="R146" s="131">
        <f>SUM(R147:R154)</f>
        <v>0</v>
      </c>
      <c r="S146" s="130"/>
      <c r="T146" s="132">
        <f>SUM(T147:T154)</f>
        <v>0.17109999999999997</v>
      </c>
      <c r="AR146" s="126" t="s">
        <v>83</v>
      </c>
      <c r="AT146" s="133" t="s">
        <v>74</v>
      </c>
      <c r="AU146" s="133" t="s">
        <v>83</v>
      </c>
      <c r="AY146" s="126" t="s">
        <v>133</v>
      </c>
      <c r="BK146" s="134">
        <f>SUM(BK147:BK154)</f>
        <v>0</v>
      </c>
    </row>
    <row r="147" spans="1:65" s="2" customFormat="1" ht="33" customHeight="1">
      <c r="A147" s="30"/>
      <c r="B147" s="135"/>
      <c r="C147" s="136" t="s">
        <v>215</v>
      </c>
      <c r="D147" s="136" t="s">
        <v>134</v>
      </c>
      <c r="E147" s="137" t="s">
        <v>254</v>
      </c>
      <c r="F147" s="138" t="s">
        <v>255</v>
      </c>
      <c r="G147" s="139" t="s">
        <v>180</v>
      </c>
      <c r="H147" s="140">
        <v>2.9</v>
      </c>
      <c r="I147" s="202"/>
      <c r="J147" s="141">
        <f>ROUND(I147*H147,2)</f>
        <v>0</v>
      </c>
      <c r="K147" s="138" t="s">
        <v>181</v>
      </c>
      <c r="L147" s="31"/>
      <c r="M147" s="142" t="s">
        <v>1</v>
      </c>
      <c r="N147" s="143" t="s">
        <v>40</v>
      </c>
      <c r="O147" s="144">
        <v>0.22</v>
      </c>
      <c r="P147" s="144">
        <f>O147*H147</f>
        <v>0.63800000000000001</v>
      </c>
      <c r="Q147" s="144">
        <v>0</v>
      </c>
      <c r="R147" s="144">
        <f>Q147*H147</f>
        <v>0</v>
      </c>
      <c r="S147" s="144">
        <v>5.8999999999999997E-2</v>
      </c>
      <c r="T147" s="145">
        <f>S147*H147</f>
        <v>0.17109999999999997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673</v>
      </c>
    </row>
    <row r="148" spans="1:65" s="12" customFormat="1">
      <c r="B148" s="148"/>
      <c r="D148" s="149" t="s">
        <v>143</v>
      </c>
      <c r="E148" s="150" t="s">
        <v>1</v>
      </c>
      <c r="F148" s="151" t="s">
        <v>188</v>
      </c>
      <c r="H148" s="150" t="s">
        <v>1</v>
      </c>
      <c r="L148" s="148"/>
      <c r="M148" s="152"/>
      <c r="N148" s="153"/>
      <c r="O148" s="153"/>
      <c r="P148" s="153"/>
      <c r="Q148" s="153"/>
      <c r="R148" s="153"/>
      <c r="S148" s="153"/>
      <c r="T148" s="154"/>
      <c r="AT148" s="150" t="s">
        <v>143</v>
      </c>
      <c r="AU148" s="150" t="s">
        <v>85</v>
      </c>
      <c r="AV148" s="12" t="s">
        <v>83</v>
      </c>
      <c r="AW148" s="12" t="s">
        <v>29</v>
      </c>
      <c r="AX148" s="12" t="s">
        <v>75</v>
      </c>
      <c r="AY148" s="150" t="s">
        <v>133</v>
      </c>
    </row>
    <row r="149" spans="1:65" s="13" customFormat="1">
      <c r="B149" s="155"/>
      <c r="D149" s="149" t="s">
        <v>143</v>
      </c>
      <c r="E149" s="156" t="s">
        <v>1</v>
      </c>
      <c r="F149" s="157" t="s">
        <v>672</v>
      </c>
      <c r="H149" s="158">
        <v>2.9</v>
      </c>
      <c r="L149" s="155"/>
      <c r="M149" s="159"/>
      <c r="N149" s="160"/>
      <c r="O149" s="160"/>
      <c r="P149" s="160"/>
      <c r="Q149" s="160"/>
      <c r="R149" s="160"/>
      <c r="S149" s="160"/>
      <c r="T149" s="161"/>
      <c r="AT149" s="156" t="s">
        <v>143</v>
      </c>
      <c r="AU149" s="156" t="s">
        <v>85</v>
      </c>
      <c r="AV149" s="13" t="s">
        <v>85</v>
      </c>
      <c r="AW149" s="13" t="s">
        <v>29</v>
      </c>
      <c r="AX149" s="13" t="s">
        <v>75</v>
      </c>
      <c r="AY149" s="156" t="s">
        <v>133</v>
      </c>
    </row>
    <row r="150" spans="1:65" s="14" customFormat="1">
      <c r="B150" s="162"/>
      <c r="D150" s="149" t="s">
        <v>143</v>
      </c>
      <c r="E150" s="163" t="s">
        <v>1</v>
      </c>
      <c r="F150" s="164" t="s">
        <v>150</v>
      </c>
      <c r="H150" s="165">
        <v>2.9</v>
      </c>
      <c r="L150" s="162"/>
      <c r="M150" s="166"/>
      <c r="N150" s="167"/>
      <c r="O150" s="167"/>
      <c r="P150" s="167"/>
      <c r="Q150" s="167"/>
      <c r="R150" s="167"/>
      <c r="S150" s="167"/>
      <c r="T150" s="168"/>
      <c r="AT150" s="163" t="s">
        <v>143</v>
      </c>
      <c r="AU150" s="163" t="s">
        <v>85</v>
      </c>
      <c r="AV150" s="14" t="s">
        <v>138</v>
      </c>
      <c r="AW150" s="14" t="s">
        <v>29</v>
      </c>
      <c r="AX150" s="14" t="s">
        <v>83</v>
      </c>
      <c r="AY150" s="163" t="s">
        <v>133</v>
      </c>
    </row>
    <row r="151" spans="1:65" s="2" customFormat="1" ht="21.75" customHeight="1">
      <c r="A151" s="30"/>
      <c r="B151" s="135"/>
      <c r="C151" s="136" t="s">
        <v>213</v>
      </c>
      <c r="D151" s="136" t="s">
        <v>134</v>
      </c>
      <c r="E151" s="137" t="s">
        <v>258</v>
      </c>
      <c r="F151" s="138" t="s">
        <v>259</v>
      </c>
      <c r="G151" s="139" t="s">
        <v>180</v>
      </c>
      <c r="H151" s="140">
        <v>2.9</v>
      </c>
      <c r="I151" s="202"/>
      <c r="J151" s="141">
        <f>ROUND(I151*H151,2)</f>
        <v>0</v>
      </c>
      <c r="K151" s="138" t="s">
        <v>181</v>
      </c>
      <c r="L151" s="31"/>
      <c r="M151" s="142" t="s">
        <v>1</v>
      </c>
      <c r="N151" s="143" t="s">
        <v>40</v>
      </c>
      <c r="O151" s="144">
        <v>0.27300000000000002</v>
      </c>
      <c r="P151" s="144">
        <f>O151*H151</f>
        <v>0.79170000000000007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6" t="s">
        <v>138</v>
      </c>
      <c r="AT151" s="146" t="s">
        <v>134</v>
      </c>
      <c r="AU151" s="146" t="s">
        <v>85</v>
      </c>
      <c r="AY151" s="18" t="s">
        <v>133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83</v>
      </c>
      <c r="BK151" s="147">
        <f>ROUND(I151*H151,2)</f>
        <v>0</v>
      </c>
      <c r="BL151" s="18" t="s">
        <v>138</v>
      </c>
      <c r="BM151" s="146" t="s">
        <v>674</v>
      </c>
    </row>
    <row r="152" spans="1:65" s="12" customFormat="1">
      <c r="B152" s="148"/>
      <c r="D152" s="149" t="s">
        <v>143</v>
      </c>
      <c r="E152" s="150" t="s">
        <v>1</v>
      </c>
      <c r="F152" s="151" t="s">
        <v>261</v>
      </c>
      <c r="H152" s="150" t="s">
        <v>1</v>
      </c>
      <c r="L152" s="148"/>
      <c r="M152" s="152"/>
      <c r="N152" s="153"/>
      <c r="O152" s="153"/>
      <c r="P152" s="153"/>
      <c r="Q152" s="153"/>
      <c r="R152" s="153"/>
      <c r="S152" s="153"/>
      <c r="T152" s="154"/>
      <c r="AT152" s="150" t="s">
        <v>143</v>
      </c>
      <c r="AU152" s="150" t="s">
        <v>85</v>
      </c>
      <c r="AV152" s="12" t="s">
        <v>83</v>
      </c>
      <c r="AW152" s="12" t="s">
        <v>29</v>
      </c>
      <c r="AX152" s="12" t="s">
        <v>75</v>
      </c>
      <c r="AY152" s="150" t="s">
        <v>133</v>
      </c>
    </row>
    <row r="153" spans="1:65" s="13" customFormat="1">
      <c r="B153" s="155"/>
      <c r="D153" s="149" t="s">
        <v>143</v>
      </c>
      <c r="E153" s="156" t="s">
        <v>1</v>
      </c>
      <c r="F153" s="157" t="s">
        <v>675</v>
      </c>
      <c r="H153" s="158">
        <v>2.9</v>
      </c>
      <c r="L153" s="155"/>
      <c r="M153" s="159"/>
      <c r="N153" s="160"/>
      <c r="O153" s="160"/>
      <c r="P153" s="160"/>
      <c r="Q153" s="160"/>
      <c r="R153" s="160"/>
      <c r="S153" s="160"/>
      <c r="T153" s="161"/>
      <c r="AT153" s="156" t="s">
        <v>143</v>
      </c>
      <c r="AU153" s="156" t="s">
        <v>85</v>
      </c>
      <c r="AV153" s="13" t="s">
        <v>85</v>
      </c>
      <c r="AW153" s="13" t="s">
        <v>29</v>
      </c>
      <c r="AX153" s="13" t="s">
        <v>75</v>
      </c>
      <c r="AY153" s="156" t="s">
        <v>133</v>
      </c>
    </row>
    <row r="154" spans="1:65" s="14" customFormat="1">
      <c r="B154" s="162"/>
      <c r="D154" s="149" t="s">
        <v>143</v>
      </c>
      <c r="E154" s="163" t="s">
        <v>1</v>
      </c>
      <c r="F154" s="164" t="s">
        <v>150</v>
      </c>
      <c r="H154" s="165">
        <v>2.9</v>
      </c>
      <c r="L154" s="162"/>
      <c r="M154" s="166"/>
      <c r="N154" s="167"/>
      <c r="O154" s="167"/>
      <c r="P154" s="167"/>
      <c r="Q154" s="167"/>
      <c r="R154" s="167"/>
      <c r="S154" s="167"/>
      <c r="T154" s="168"/>
      <c r="AT154" s="163" t="s">
        <v>143</v>
      </c>
      <c r="AU154" s="163" t="s">
        <v>85</v>
      </c>
      <c r="AV154" s="14" t="s">
        <v>138</v>
      </c>
      <c r="AW154" s="14" t="s">
        <v>29</v>
      </c>
      <c r="AX154" s="14" t="s">
        <v>83</v>
      </c>
      <c r="AY154" s="163" t="s">
        <v>133</v>
      </c>
    </row>
    <row r="155" spans="1:65" s="11" customFormat="1" ht="22.9" customHeight="1">
      <c r="B155" s="125"/>
      <c r="D155" s="126" t="s">
        <v>74</v>
      </c>
      <c r="E155" s="176" t="s">
        <v>263</v>
      </c>
      <c r="F155" s="176" t="s">
        <v>264</v>
      </c>
      <c r="J155" s="177">
        <f>BK155</f>
        <v>0</v>
      </c>
      <c r="L155" s="125"/>
      <c r="M155" s="129"/>
      <c r="N155" s="130"/>
      <c r="O155" s="130"/>
      <c r="P155" s="131">
        <f>SUM(P156:P163)</f>
        <v>0.63612000000000002</v>
      </c>
      <c r="Q155" s="130"/>
      <c r="R155" s="131">
        <f>SUM(R156:R163)</f>
        <v>0</v>
      </c>
      <c r="S155" s="130"/>
      <c r="T155" s="132">
        <f>SUM(T156:T163)</f>
        <v>0</v>
      </c>
      <c r="AR155" s="126" t="s">
        <v>83</v>
      </c>
      <c r="AT155" s="133" t="s">
        <v>74</v>
      </c>
      <c r="AU155" s="133" t="s">
        <v>83</v>
      </c>
      <c r="AY155" s="126" t="s">
        <v>133</v>
      </c>
      <c r="BK155" s="134">
        <f>SUM(BK156:BK163)</f>
        <v>0</v>
      </c>
    </row>
    <row r="156" spans="1:65" s="2" customFormat="1" ht="21.75" customHeight="1">
      <c r="A156" s="30"/>
      <c r="B156" s="135"/>
      <c r="C156" s="136" t="s">
        <v>237</v>
      </c>
      <c r="D156" s="136" t="s">
        <v>134</v>
      </c>
      <c r="E156" s="137" t="s">
        <v>265</v>
      </c>
      <c r="F156" s="138" t="s">
        <v>266</v>
      </c>
      <c r="G156" s="139" t="s">
        <v>267</v>
      </c>
      <c r="H156" s="140">
        <v>0.17100000000000001</v>
      </c>
      <c r="I156" s="202"/>
      <c r="J156" s="141">
        <f>ROUND(I156*H156,2)</f>
        <v>0</v>
      </c>
      <c r="K156" s="138" t="s">
        <v>181</v>
      </c>
      <c r="L156" s="31"/>
      <c r="M156" s="142" t="s">
        <v>1</v>
      </c>
      <c r="N156" s="143" t="s">
        <v>40</v>
      </c>
      <c r="O156" s="144">
        <v>2.42</v>
      </c>
      <c r="P156" s="144">
        <f>O156*H156</f>
        <v>0.41382000000000002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6" t="s">
        <v>138</v>
      </c>
      <c r="AT156" s="146" t="s">
        <v>134</v>
      </c>
      <c r="AU156" s="146" t="s">
        <v>85</v>
      </c>
      <c r="AY156" s="18" t="s">
        <v>133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8" t="s">
        <v>83</v>
      </c>
      <c r="BK156" s="147">
        <f>ROUND(I156*H156,2)</f>
        <v>0</v>
      </c>
      <c r="BL156" s="18" t="s">
        <v>138</v>
      </c>
      <c r="BM156" s="146" t="s">
        <v>676</v>
      </c>
    </row>
    <row r="157" spans="1:65" s="2" customFormat="1" ht="21.75" customHeight="1">
      <c r="A157" s="30"/>
      <c r="B157" s="135"/>
      <c r="C157" s="136" t="s">
        <v>245</v>
      </c>
      <c r="D157" s="136" t="s">
        <v>134</v>
      </c>
      <c r="E157" s="137" t="s">
        <v>270</v>
      </c>
      <c r="F157" s="138" t="s">
        <v>271</v>
      </c>
      <c r="G157" s="139" t="s">
        <v>267</v>
      </c>
      <c r="H157" s="140">
        <v>0.85499999999999998</v>
      </c>
      <c r="I157" s="202"/>
      <c r="J157" s="141">
        <f>ROUND(I157*H157,2)</f>
        <v>0</v>
      </c>
      <c r="K157" s="138" t="s">
        <v>181</v>
      </c>
      <c r="L157" s="31"/>
      <c r="M157" s="142" t="s">
        <v>1</v>
      </c>
      <c r="N157" s="143" t="s">
        <v>40</v>
      </c>
      <c r="O157" s="144">
        <v>0.26</v>
      </c>
      <c r="P157" s="144">
        <f>O157*H157</f>
        <v>0.2223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6" t="s">
        <v>138</v>
      </c>
      <c r="AT157" s="146" t="s">
        <v>134</v>
      </c>
      <c r="AU157" s="146" t="s">
        <v>85</v>
      </c>
      <c r="AY157" s="18" t="s">
        <v>133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8" t="s">
        <v>83</v>
      </c>
      <c r="BK157" s="147">
        <f>ROUND(I157*H157,2)</f>
        <v>0</v>
      </c>
      <c r="BL157" s="18" t="s">
        <v>138</v>
      </c>
      <c r="BM157" s="146" t="s">
        <v>677</v>
      </c>
    </row>
    <row r="158" spans="1:65" s="13" customFormat="1">
      <c r="B158" s="155"/>
      <c r="D158" s="149" t="s">
        <v>143</v>
      </c>
      <c r="F158" s="157" t="s">
        <v>678</v>
      </c>
      <c r="H158" s="158">
        <v>0.85499999999999998</v>
      </c>
      <c r="L158" s="155"/>
      <c r="M158" s="159"/>
      <c r="N158" s="160"/>
      <c r="O158" s="160"/>
      <c r="P158" s="160"/>
      <c r="Q158" s="160"/>
      <c r="R158" s="160"/>
      <c r="S158" s="160"/>
      <c r="T158" s="161"/>
      <c r="AT158" s="156" t="s">
        <v>143</v>
      </c>
      <c r="AU158" s="156" t="s">
        <v>85</v>
      </c>
      <c r="AV158" s="13" t="s">
        <v>85</v>
      </c>
      <c r="AW158" s="13" t="s">
        <v>3</v>
      </c>
      <c r="AX158" s="13" t="s">
        <v>83</v>
      </c>
      <c r="AY158" s="156" t="s">
        <v>133</v>
      </c>
    </row>
    <row r="159" spans="1:65" s="2" customFormat="1" ht="21.75" customHeight="1">
      <c r="A159" s="30"/>
      <c r="B159" s="135"/>
      <c r="C159" s="136" t="s">
        <v>249</v>
      </c>
      <c r="D159" s="136" t="s">
        <v>134</v>
      </c>
      <c r="E159" s="137" t="s">
        <v>275</v>
      </c>
      <c r="F159" s="138" t="s">
        <v>276</v>
      </c>
      <c r="G159" s="139" t="s">
        <v>267</v>
      </c>
      <c r="H159" s="140">
        <v>1.7709999999999999</v>
      </c>
      <c r="I159" s="202"/>
      <c r="J159" s="141">
        <f>ROUND(I159*H159,2)</f>
        <v>0</v>
      </c>
      <c r="K159" s="138" t="s">
        <v>1</v>
      </c>
      <c r="L159" s="31"/>
      <c r="M159" s="142" t="s">
        <v>1</v>
      </c>
      <c r="N159" s="143" t="s">
        <v>40</v>
      </c>
      <c r="O159" s="144">
        <v>0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6" t="s">
        <v>138</v>
      </c>
      <c r="AT159" s="146" t="s">
        <v>134</v>
      </c>
      <c r="AU159" s="146" t="s">
        <v>85</v>
      </c>
      <c r="AY159" s="18" t="s">
        <v>133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8" t="s">
        <v>83</v>
      </c>
      <c r="BK159" s="147">
        <f>ROUND(I159*H159,2)</f>
        <v>0</v>
      </c>
      <c r="BL159" s="18" t="s">
        <v>138</v>
      </c>
      <c r="BM159" s="146" t="s">
        <v>679</v>
      </c>
    </row>
    <row r="160" spans="1:65" s="12" customFormat="1">
      <c r="B160" s="148"/>
      <c r="D160" s="149" t="s">
        <v>143</v>
      </c>
      <c r="E160" s="150" t="s">
        <v>1</v>
      </c>
      <c r="F160" s="151" t="s">
        <v>278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>
      <c r="B161" s="148"/>
      <c r="D161" s="149" t="s">
        <v>143</v>
      </c>
      <c r="E161" s="150" t="s">
        <v>1</v>
      </c>
      <c r="F161" s="151" t="s">
        <v>279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 ht="22.5">
      <c r="B162" s="148"/>
      <c r="D162" s="149" t="s">
        <v>143</v>
      </c>
      <c r="E162" s="150" t="s">
        <v>1</v>
      </c>
      <c r="F162" s="151" t="s">
        <v>280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3" customFormat="1">
      <c r="B163" s="155"/>
      <c r="D163" s="149" t="s">
        <v>143</v>
      </c>
      <c r="E163" s="156" t="s">
        <v>1</v>
      </c>
      <c r="F163" s="157" t="s">
        <v>680</v>
      </c>
      <c r="H163" s="158">
        <v>1.7709999999999999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143</v>
      </c>
      <c r="AU163" s="156" t="s">
        <v>85</v>
      </c>
      <c r="AV163" s="13" t="s">
        <v>85</v>
      </c>
      <c r="AW163" s="13" t="s">
        <v>29</v>
      </c>
      <c r="AX163" s="13" t="s">
        <v>83</v>
      </c>
      <c r="AY163" s="156" t="s">
        <v>133</v>
      </c>
    </row>
    <row r="164" spans="1:65" s="11" customFormat="1" ht="22.9" customHeight="1">
      <c r="B164" s="125"/>
      <c r="D164" s="126" t="s">
        <v>74</v>
      </c>
      <c r="E164" s="176" t="s">
        <v>282</v>
      </c>
      <c r="F164" s="176" t="s">
        <v>283</v>
      </c>
      <c r="J164" s="177">
        <f>BK164</f>
        <v>0</v>
      </c>
      <c r="L164" s="125"/>
      <c r="M164" s="129"/>
      <c r="N164" s="130"/>
      <c r="O164" s="130"/>
      <c r="P164" s="131">
        <f>P165</f>
        <v>0</v>
      </c>
      <c r="Q164" s="130"/>
      <c r="R164" s="131">
        <f>R165</f>
        <v>0</v>
      </c>
      <c r="S164" s="130"/>
      <c r="T164" s="132">
        <f>T165</f>
        <v>0</v>
      </c>
      <c r="AR164" s="126" t="s">
        <v>83</v>
      </c>
      <c r="AT164" s="133" t="s">
        <v>74</v>
      </c>
      <c r="AU164" s="133" t="s">
        <v>83</v>
      </c>
      <c r="AY164" s="126" t="s">
        <v>133</v>
      </c>
      <c r="BK164" s="134">
        <f>BK165</f>
        <v>0</v>
      </c>
    </row>
    <row r="165" spans="1:65" s="2" customFormat="1" ht="16.5" customHeight="1">
      <c r="A165" s="30"/>
      <c r="B165" s="135"/>
      <c r="C165" s="136" t="s">
        <v>253</v>
      </c>
      <c r="D165" s="136" t="s">
        <v>134</v>
      </c>
      <c r="E165" s="137" t="s">
        <v>285</v>
      </c>
      <c r="F165" s="138" t="s">
        <v>286</v>
      </c>
      <c r="G165" s="139" t="s">
        <v>267</v>
      </c>
      <c r="H165" s="140">
        <v>0.68600000000000005</v>
      </c>
      <c r="I165" s="202"/>
      <c r="J165" s="141">
        <f>ROUND(I165*H165,2)</f>
        <v>0</v>
      </c>
      <c r="K165" s="138" t="s">
        <v>1</v>
      </c>
      <c r="L165" s="31"/>
      <c r="M165" s="142" t="s">
        <v>1</v>
      </c>
      <c r="N165" s="143" t="s">
        <v>40</v>
      </c>
      <c r="O165" s="144">
        <v>0</v>
      </c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6" t="s">
        <v>138</v>
      </c>
      <c r="AT165" s="146" t="s">
        <v>134</v>
      </c>
      <c r="AU165" s="146" t="s">
        <v>85</v>
      </c>
      <c r="AY165" s="18" t="s">
        <v>133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8" t="s">
        <v>83</v>
      </c>
      <c r="BK165" s="147">
        <f>ROUND(I165*H165,2)</f>
        <v>0</v>
      </c>
      <c r="BL165" s="18" t="s">
        <v>138</v>
      </c>
      <c r="BM165" s="146" t="s">
        <v>681</v>
      </c>
    </row>
    <row r="166" spans="1:65" s="11" customFormat="1" ht="25.9" customHeight="1">
      <c r="B166" s="125"/>
      <c r="D166" s="126" t="s">
        <v>74</v>
      </c>
      <c r="E166" s="127" t="s">
        <v>288</v>
      </c>
      <c r="F166" s="127" t="s">
        <v>289</v>
      </c>
      <c r="J166" s="128">
        <f>BK166</f>
        <v>0</v>
      </c>
      <c r="L166" s="125"/>
      <c r="M166" s="129"/>
      <c r="N166" s="130"/>
      <c r="O166" s="130"/>
      <c r="P166" s="131">
        <f>P167</f>
        <v>0.13650000000000001</v>
      </c>
      <c r="Q166" s="130"/>
      <c r="R166" s="131">
        <f>R167</f>
        <v>1.7500000000000002E-2</v>
      </c>
      <c r="S166" s="130"/>
      <c r="T166" s="132">
        <f>T167</f>
        <v>0</v>
      </c>
      <c r="AR166" s="126" t="s">
        <v>85</v>
      </c>
      <c r="AT166" s="133" t="s">
        <v>74</v>
      </c>
      <c r="AU166" s="133" t="s">
        <v>75</v>
      </c>
      <c r="AY166" s="126" t="s">
        <v>133</v>
      </c>
      <c r="BK166" s="134">
        <f>BK167</f>
        <v>0</v>
      </c>
    </row>
    <row r="167" spans="1:65" s="11" customFormat="1" ht="22.9" customHeight="1">
      <c r="B167" s="125"/>
      <c r="D167" s="126" t="s">
        <v>74</v>
      </c>
      <c r="E167" s="176" t="s">
        <v>307</v>
      </c>
      <c r="F167" s="176" t="s">
        <v>308</v>
      </c>
      <c r="J167" s="177">
        <f>BK167</f>
        <v>0</v>
      </c>
      <c r="L167" s="125"/>
      <c r="M167" s="129"/>
      <c r="N167" s="130"/>
      <c r="O167" s="130"/>
      <c r="P167" s="131">
        <f>SUM(P168:P171)</f>
        <v>0.13650000000000001</v>
      </c>
      <c r="Q167" s="130"/>
      <c r="R167" s="131">
        <f>SUM(R168:R171)</f>
        <v>1.7500000000000002E-2</v>
      </c>
      <c r="S167" s="130"/>
      <c r="T167" s="132">
        <f>SUM(T168:T171)</f>
        <v>0</v>
      </c>
      <c r="AR167" s="126" t="s">
        <v>85</v>
      </c>
      <c r="AT167" s="133" t="s">
        <v>74</v>
      </c>
      <c r="AU167" s="133" t="s">
        <v>83</v>
      </c>
      <c r="AY167" s="126" t="s">
        <v>133</v>
      </c>
      <c r="BK167" s="134">
        <f>SUM(BK168:BK171)</f>
        <v>0</v>
      </c>
    </row>
    <row r="168" spans="1:65" s="2" customFormat="1" ht="16.5" customHeight="1">
      <c r="A168" s="30"/>
      <c r="B168" s="135"/>
      <c r="C168" s="136" t="s">
        <v>257</v>
      </c>
      <c r="D168" s="136" t="s">
        <v>134</v>
      </c>
      <c r="E168" s="137" t="s">
        <v>310</v>
      </c>
      <c r="F168" s="138" t="s">
        <v>311</v>
      </c>
      <c r="G168" s="139" t="s">
        <v>295</v>
      </c>
      <c r="H168" s="140">
        <v>3.5</v>
      </c>
      <c r="I168" s="202"/>
      <c r="J168" s="141">
        <f>ROUND(I168*H168,2)</f>
        <v>0</v>
      </c>
      <c r="K168" s="138" t="s">
        <v>1</v>
      </c>
      <c r="L168" s="31"/>
      <c r="M168" s="142" t="s">
        <v>1</v>
      </c>
      <c r="N168" s="143" t="s">
        <v>40</v>
      </c>
      <c r="O168" s="144">
        <v>3.9E-2</v>
      </c>
      <c r="P168" s="144">
        <f>O168*H168</f>
        <v>0.13650000000000001</v>
      </c>
      <c r="Q168" s="144">
        <v>5.0000000000000001E-3</v>
      </c>
      <c r="R168" s="144">
        <f>Q168*H168</f>
        <v>1.7500000000000002E-2</v>
      </c>
      <c r="S168" s="144">
        <v>0</v>
      </c>
      <c r="T168" s="14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6" t="s">
        <v>269</v>
      </c>
      <c r="AT168" s="146" t="s">
        <v>134</v>
      </c>
      <c r="AU168" s="146" t="s">
        <v>85</v>
      </c>
      <c r="AY168" s="18" t="s">
        <v>133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83</v>
      </c>
      <c r="BK168" s="147">
        <f>ROUND(I168*H168,2)</f>
        <v>0</v>
      </c>
      <c r="BL168" s="18" t="s">
        <v>269</v>
      </c>
      <c r="BM168" s="146" t="s">
        <v>682</v>
      </c>
    </row>
    <row r="169" spans="1:65" s="12" customFormat="1">
      <c r="B169" s="148"/>
      <c r="D169" s="149" t="s">
        <v>143</v>
      </c>
      <c r="E169" s="150" t="s">
        <v>1</v>
      </c>
      <c r="F169" s="151" t="s">
        <v>188</v>
      </c>
      <c r="H169" s="150" t="s">
        <v>1</v>
      </c>
      <c r="L169" s="148"/>
      <c r="M169" s="152"/>
      <c r="N169" s="153"/>
      <c r="O169" s="153"/>
      <c r="P169" s="153"/>
      <c r="Q169" s="153"/>
      <c r="R169" s="153"/>
      <c r="S169" s="153"/>
      <c r="T169" s="154"/>
      <c r="AT169" s="150" t="s">
        <v>143</v>
      </c>
      <c r="AU169" s="150" t="s">
        <v>85</v>
      </c>
      <c r="AV169" s="12" t="s">
        <v>83</v>
      </c>
      <c r="AW169" s="12" t="s">
        <v>29</v>
      </c>
      <c r="AX169" s="12" t="s">
        <v>75</v>
      </c>
      <c r="AY169" s="150" t="s">
        <v>133</v>
      </c>
    </row>
    <row r="170" spans="1:65" s="13" customFormat="1">
      <c r="B170" s="155"/>
      <c r="D170" s="149" t="s">
        <v>143</v>
      </c>
      <c r="E170" s="156" t="s">
        <v>1</v>
      </c>
      <c r="F170" s="157" t="s">
        <v>683</v>
      </c>
      <c r="H170" s="158">
        <v>3.5</v>
      </c>
      <c r="L170" s="155"/>
      <c r="M170" s="159"/>
      <c r="N170" s="160"/>
      <c r="O170" s="160"/>
      <c r="P170" s="160"/>
      <c r="Q170" s="160"/>
      <c r="R170" s="160"/>
      <c r="S170" s="160"/>
      <c r="T170" s="161"/>
      <c r="AT170" s="156" t="s">
        <v>143</v>
      </c>
      <c r="AU170" s="156" t="s">
        <v>85</v>
      </c>
      <c r="AV170" s="13" t="s">
        <v>85</v>
      </c>
      <c r="AW170" s="13" t="s">
        <v>29</v>
      </c>
      <c r="AX170" s="13" t="s">
        <v>75</v>
      </c>
      <c r="AY170" s="156" t="s">
        <v>133</v>
      </c>
    </row>
    <row r="171" spans="1:65" s="14" customFormat="1">
      <c r="B171" s="162"/>
      <c r="D171" s="149" t="s">
        <v>143</v>
      </c>
      <c r="E171" s="163" t="s">
        <v>1</v>
      </c>
      <c r="F171" s="164" t="s">
        <v>150</v>
      </c>
      <c r="H171" s="165">
        <v>3.5</v>
      </c>
      <c r="L171" s="162"/>
      <c r="M171" s="198"/>
      <c r="N171" s="199"/>
      <c r="O171" s="199"/>
      <c r="P171" s="199"/>
      <c r="Q171" s="199"/>
      <c r="R171" s="199"/>
      <c r="S171" s="199"/>
      <c r="T171" s="200"/>
      <c r="AT171" s="163" t="s">
        <v>143</v>
      </c>
      <c r="AU171" s="163" t="s">
        <v>85</v>
      </c>
      <c r="AV171" s="14" t="s">
        <v>138</v>
      </c>
      <c r="AW171" s="14" t="s">
        <v>29</v>
      </c>
      <c r="AX171" s="14" t="s">
        <v>83</v>
      </c>
      <c r="AY171" s="163" t="s">
        <v>133</v>
      </c>
    </row>
    <row r="172" spans="1:65" s="2" customFormat="1" ht="6.95" customHeight="1">
      <c r="A172" s="30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31"/>
      <c r="M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</row>
  </sheetData>
  <autoFilter ref="C125:K17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2"/>
  <sheetViews>
    <sheetView showGridLines="0" topLeftCell="A91" zoomScale="85" zoomScaleNormal="85" workbookViewId="0">
      <selection activeCell="Y288" sqref="Y2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0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684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ROUND(J131,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ROUND((SUM(BE131:BE288)),  2)</f>
        <v>0</v>
      </c>
      <c r="G33" s="30"/>
      <c r="H33" s="30"/>
      <c r="I33" s="99">
        <v>0.21</v>
      </c>
      <c r="J33" s="98">
        <f>ROUND(((SUM(BE131:BE288))*I33),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ROUND((SUM(BF131:BF288)),  2)</f>
        <v>0</v>
      </c>
      <c r="G34" s="30"/>
      <c r="H34" s="30"/>
      <c r="I34" s="99">
        <v>0.15</v>
      </c>
      <c r="J34" s="98">
        <f>ROUND(((SUM(BF131:BF288))*I34),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ROUND((SUM(BG131:BG288)),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ROUND((SUM(BH131:BH288)),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ROUND((SUM(BI131:BI288)),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06 - Pravé jezové těleso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J131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J132</f>
        <v>0</v>
      </c>
      <c r="L97" s="111"/>
    </row>
    <row r="98" spans="1:31" s="15" customFormat="1" ht="19.899999999999999" customHeight="1">
      <c r="B98" s="172"/>
      <c r="D98" s="173" t="s">
        <v>685</v>
      </c>
      <c r="E98" s="174"/>
      <c r="F98" s="174"/>
      <c r="G98" s="174"/>
      <c r="H98" s="174"/>
      <c r="I98" s="174"/>
      <c r="J98" s="175">
        <f>J133</f>
        <v>0</v>
      </c>
      <c r="L98" s="172"/>
    </row>
    <row r="99" spans="1:31" s="15" customFormat="1" ht="19.899999999999999" customHeight="1">
      <c r="B99" s="172"/>
      <c r="D99" s="173" t="s">
        <v>169</v>
      </c>
      <c r="E99" s="174"/>
      <c r="F99" s="174"/>
      <c r="G99" s="174"/>
      <c r="H99" s="174"/>
      <c r="I99" s="174"/>
      <c r="J99" s="175">
        <f>J138</f>
        <v>0</v>
      </c>
      <c r="L99" s="172"/>
    </row>
    <row r="100" spans="1:31" s="15" customFormat="1" ht="19.899999999999999" customHeight="1">
      <c r="B100" s="172"/>
      <c r="D100" s="173" t="s">
        <v>686</v>
      </c>
      <c r="E100" s="174"/>
      <c r="F100" s="174"/>
      <c r="G100" s="174"/>
      <c r="H100" s="174"/>
      <c r="I100" s="174"/>
      <c r="J100" s="175">
        <f>J153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J155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J168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J170</f>
        <v>0</v>
      </c>
      <c r="L103" s="111"/>
    </row>
    <row r="104" spans="1:31" s="15" customFormat="1" ht="19.899999999999999" customHeight="1">
      <c r="B104" s="172"/>
      <c r="D104" s="173" t="s">
        <v>687</v>
      </c>
      <c r="E104" s="174"/>
      <c r="F104" s="174"/>
      <c r="G104" s="174"/>
      <c r="H104" s="174"/>
      <c r="I104" s="174"/>
      <c r="J104" s="175">
        <f>J171</f>
        <v>0</v>
      </c>
      <c r="L104" s="172"/>
    </row>
    <row r="105" spans="1:31" s="15" customFormat="1" ht="19.899999999999999" customHeight="1">
      <c r="B105" s="172"/>
      <c r="D105" s="173" t="s">
        <v>688</v>
      </c>
      <c r="E105" s="174"/>
      <c r="F105" s="174"/>
      <c r="G105" s="174"/>
      <c r="H105" s="174"/>
      <c r="I105" s="174"/>
      <c r="J105" s="175">
        <f>J177</f>
        <v>0</v>
      </c>
      <c r="L105" s="172"/>
    </row>
    <row r="106" spans="1:31" s="15" customFormat="1" ht="19.899999999999999" customHeight="1">
      <c r="B106" s="172"/>
      <c r="D106" s="173" t="s">
        <v>689</v>
      </c>
      <c r="E106" s="174"/>
      <c r="F106" s="174"/>
      <c r="G106" s="174"/>
      <c r="H106" s="174"/>
      <c r="I106" s="174"/>
      <c r="J106" s="175">
        <f>J199</f>
        <v>0</v>
      </c>
      <c r="L106" s="172"/>
    </row>
    <row r="107" spans="1:31" s="15" customFormat="1" ht="19.899999999999999" customHeight="1">
      <c r="B107" s="172"/>
      <c r="D107" s="173" t="s">
        <v>690</v>
      </c>
      <c r="E107" s="174"/>
      <c r="F107" s="174"/>
      <c r="G107" s="174"/>
      <c r="H107" s="174"/>
      <c r="I107" s="174"/>
      <c r="J107" s="175">
        <f>J213</f>
        <v>0</v>
      </c>
      <c r="L107" s="172"/>
    </row>
    <row r="108" spans="1:31" s="15" customFormat="1" ht="19.899999999999999" customHeight="1">
      <c r="B108" s="172"/>
      <c r="D108" s="173" t="s">
        <v>691</v>
      </c>
      <c r="E108" s="174"/>
      <c r="F108" s="174"/>
      <c r="G108" s="174"/>
      <c r="H108" s="174"/>
      <c r="I108" s="174"/>
      <c r="J108" s="175">
        <f>J226</f>
        <v>0</v>
      </c>
      <c r="L108" s="172"/>
    </row>
    <row r="109" spans="1:31" s="15" customFormat="1" ht="19.899999999999999" customHeight="1">
      <c r="B109" s="172"/>
      <c r="D109" s="173" t="s">
        <v>329</v>
      </c>
      <c r="E109" s="174"/>
      <c r="F109" s="174"/>
      <c r="G109" s="174"/>
      <c r="H109" s="174"/>
      <c r="I109" s="174"/>
      <c r="J109" s="175">
        <f>J244</f>
        <v>0</v>
      </c>
      <c r="L109" s="172"/>
    </row>
    <row r="110" spans="1:31" s="15" customFormat="1" ht="19.899999999999999" customHeight="1">
      <c r="B110" s="172"/>
      <c r="D110" s="173" t="s">
        <v>174</v>
      </c>
      <c r="E110" s="174"/>
      <c r="F110" s="174"/>
      <c r="G110" s="174"/>
      <c r="H110" s="174"/>
      <c r="I110" s="174"/>
      <c r="J110" s="175">
        <f>J263</f>
        <v>0</v>
      </c>
      <c r="L110" s="172"/>
    </row>
    <row r="111" spans="1:31" s="15" customFormat="1" ht="19.899999999999999" customHeight="1">
      <c r="B111" s="172"/>
      <c r="D111" s="173" t="s">
        <v>692</v>
      </c>
      <c r="E111" s="174"/>
      <c r="F111" s="174"/>
      <c r="G111" s="174"/>
      <c r="H111" s="174"/>
      <c r="I111" s="174"/>
      <c r="J111" s="175">
        <f>J277</f>
        <v>0</v>
      </c>
      <c r="L111" s="172"/>
    </row>
    <row r="112" spans="1:31" s="2" customFormat="1" ht="21.7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6.95" customHeight="1">
      <c r="A113" s="30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7" spans="1:31" s="2" customFormat="1" ht="6.95" customHeight="1">
      <c r="A117" s="30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24.95" customHeight="1">
      <c r="A118" s="30"/>
      <c r="B118" s="31"/>
      <c r="C118" s="22" t="s">
        <v>119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>
      <c r="A120" s="30"/>
      <c r="B120" s="31"/>
      <c r="C120" s="27" t="s">
        <v>14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>
      <c r="A121" s="30"/>
      <c r="B121" s="31"/>
      <c r="C121" s="30"/>
      <c r="D121" s="30"/>
      <c r="E121" s="258" t="str">
        <f>E7</f>
        <v>Trilčův jez</v>
      </c>
      <c r="F121" s="259"/>
      <c r="G121" s="259"/>
      <c r="H121" s="259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>
      <c r="A122" s="30"/>
      <c r="B122" s="31"/>
      <c r="C122" s="27" t="s">
        <v>111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>
      <c r="A123" s="30"/>
      <c r="B123" s="31"/>
      <c r="C123" s="30"/>
      <c r="D123" s="30"/>
      <c r="E123" s="223" t="str">
        <f>E9</f>
        <v>SO 06 - Pravé jezové těleso</v>
      </c>
      <c r="F123" s="257"/>
      <c r="G123" s="257"/>
      <c r="H123" s="257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>
      <c r="A125" s="30"/>
      <c r="B125" s="31"/>
      <c r="C125" s="27" t="s">
        <v>18</v>
      </c>
      <c r="D125" s="30"/>
      <c r="E125" s="30"/>
      <c r="F125" s="25" t="str">
        <f>F12</f>
        <v>České Budějovice</v>
      </c>
      <c r="G125" s="30"/>
      <c r="H125" s="30"/>
      <c r="I125" s="27" t="s">
        <v>20</v>
      </c>
      <c r="J125" s="53" t="str">
        <f>IF(J12="","",J12)</f>
        <v>24. 3. 2020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22</v>
      </c>
      <c r="D127" s="30"/>
      <c r="E127" s="30"/>
      <c r="F127" s="25" t="str">
        <f>E15</f>
        <v xml:space="preserve"> </v>
      </c>
      <c r="G127" s="30"/>
      <c r="H127" s="30"/>
      <c r="I127" s="27" t="s">
        <v>27</v>
      </c>
      <c r="J127" s="28" t="str">
        <f>E21</f>
        <v>Ing. Filip Duda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25.7" customHeight="1">
      <c r="A128" s="30"/>
      <c r="B128" s="31"/>
      <c r="C128" s="27" t="s">
        <v>26</v>
      </c>
      <c r="D128" s="30"/>
      <c r="E128" s="30"/>
      <c r="F128" s="25" t="str">
        <f>IF(E18="","",E18)</f>
        <v xml:space="preserve"> </v>
      </c>
      <c r="G128" s="30"/>
      <c r="H128" s="30"/>
      <c r="I128" s="27" t="s">
        <v>30</v>
      </c>
      <c r="J128" s="28" t="str">
        <f>E24</f>
        <v>Filip Šimek www.rozp.cz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0" customFormat="1" ht="29.25" customHeight="1">
      <c r="A130" s="115"/>
      <c r="B130" s="116"/>
      <c r="C130" s="117" t="s">
        <v>120</v>
      </c>
      <c r="D130" s="118" t="s">
        <v>60</v>
      </c>
      <c r="E130" s="118" t="s">
        <v>56</v>
      </c>
      <c r="F130" s="118" t="s">
        <v>57</v>
      </c>
      <c r="G130" s="118" t="s">
        <v>121</v>
      </c>
      <c r="H130" s="118" t="s">
        <v>122</v>
      </c>
      <c r="I130" s="118" t="s">
        <v>123</v>
      </c>
      <c r="J130" s="118" t="s">
        <v>115</v>
      </c>
      <c r="K130" s="119" t="s">
        <v>124</v>
      </c>
      <c r="L130" s="120"/>
      <c r="M130" s="60" t="s">
        <v>1</v>
      </c>
      <c r="N130" s="61" t="s">
        <v>39</v>
      </c>
      <c r="O130" s="61" t="s">
        <v>125</v>
      </c>
      <c r="P130" s="61" t="s">
        <v>126</v>
      </c>
      <c r="Q130" s="61" t="s">
        <v>127</v>
      </c>
      <c r="R130" s="61" t="s">
        <v>128</v>
      </c>
      <c r="S130" s="61" t="s">
        <v>129</v>
      </c>
      <c r="T130" s="62" t="s">
        <v>130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30"/>
      <c r="B131" s="31"/>
      <c r="C131" s="67" t="s">
        <v>131</v>
      </c>
      <c r="D131" s="30"/>
      <c r="E131" s="30"/>
      <c r="F131" s="30"/>
      <c r="G131" s="30"/>
      <c r="H131" s="30"/>
      <c r="I131" s="30"/>
      <c r="J131" s="121">
        <f>BK131</f>
        <v>0</v>
      </c>
      <c r="K131" s="30"/>
      <c r="L131" s="31"/>
      <c r="M131" s="63"/>
      <c r="N131" s="54"/>
      <c r="O131" s="64"/>
      <c r="P131" s="122">
        <f>P132+P170</f>
        <v>99.573341999999997</v>
      </c>
      <c r="Q131" s="64"/>
      <c r="R131" s="122">
        <f>R132+R170</f>
        <v>1.6503190000000001</v>
      </c>
      <c r="S131" s="64"/>
      <c r="T131" s="123">
        <f>T132+T170</f>
        <v>3.6780599999999999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74</v>
      </c>
      <c r="AU131" s="18" t="s">
        <v>117</v>
      </c>
      <c r="BK131" s="124">
        <f>BK132+BK170</f>
        <v>0</v>
      </c>
    </row>
    <row r="132" spans="1:65" s="11" customFormat="1" ht="25.9" customHeight="1">
      <c r="B132" s="125"/>
      <c r="D132" s="126" t="s">
        <v>74</v>
      </c>
      <c r="E132" s="127" t="s">
        <v>175</v>
      </c>
      <c r="F132" s="127" t="s">
        <v>176</v>
      </c>
      <c r="J132" s="128">
        <f>BK132</f>
        <v>0</v>
      </c>
      <c r="L132" s="125"/>
      <c r="M132" s="129"/>
      <c r="N132" s="130"/>
      <c r="O132" s="130"/>
      <c r="P132" s="131">
        <f>P133+P138+P153+P155+P168</f>
        <v>33.984160000000003</v>
      </c>
      <c r="Q132" s="130"/>
      <c r="R132" s="131">
        <f>R133+R138+R153+R155+R168</f>
        <v>0.37956000000000001</v>
      </c>
      <c r="S132" s="130"/>
      <c r="T132" s="132">
        <f>T133+T138+T153+T155+T168</f>
        <v>3.08</v>
      </c>
      <c r="AR132" s="126" t="s">
        <v>83</v>
      </c>
      <c r="AT132" s="133" t="s">
        <v>74</v>
      </c>
      <c r="AU132" s="133" t="s">
        <v>75</v>
      </c>
      <c r="AY132" s="126" t="s">
        <v>133</v>
      </c>
      <c r="BK132" s="134">
        <f>BK133+BK138+BK153+BK155+BK168</f>
        <v>0</v>
      </c>
    </row>
    <row r="133" spans="1:65" s="11" customFormat="1" ht="22.9" customHeight="1">
      <c r="B133" s="125"/>
      <c r="D133" s="126" t="s">
        <v>74</v>
      </c>
      <c r="E133" s="176" t="s">
        <v>693</v>
      </c>
      <c r="F133" s="176" t="s">
        <v>694</v>
      </c>
      <c r="J133" s="177">
        <f>BK133</f>
        <v>0</v>
      </c>
      <c r="L133" s="125"/>
      <c r="M133" s="129"/>
      <c r="N133" s="130"/>
      <c r="O133" s="130"/>
      <c r="P133" s="131">
        <f>SUM(P134:P137)</f>
        <v>2.718</v>
      </c>
      <c r="Q133" s="130"/>
      <c r="R133" s="131">
        <f>SUM(R134:R137)</f>
        <v>0.37956000000000001</v>
      </c>
      <c r="S133" s="130"/>
      <c r="T133" s="132">
        <f>SUM(T134:T137)</f>
        <v>0</v>
      </c>
      <c r="AR133" s="126" t="s">
        <v>83</v>
      </c>
      <c r="AT133" s="133" t="s">
        <v>74</v>
      </c>
      <c r="AU133" s="133" t="s">
        <v>83</v>
      </c>
      <c r="AY133" s="126" t="s">
        <v>133</v>
      </c>
      <c r="BK133" s="134">
        <f>SUM(BK134:BK137)</f>
        <v>0</v>
      </c>
    </row>
    <row r="134" spans="1:65" s="2" customFormat="1" ht="21.75" customHeight="1">
      <c r="A134" s="30"/>
      <c r="B134" s="135"/>
      <c r="C134" s="136" t="s">
        <v>83</v>
      </c>
      <c r="D134" s="136" t="s">
        <v>134</v>
      </c>
      <c r="E134" s="137" t="s">
        <v>695</v>
      </c>
      <c r="F134" s="138" t="s">
        <v>696</v>
      </c>
      <c r="G134" s="139" t="s">
        <v>180</v>
      </c>
      <c r="H134" s="140">
        <v>6</v>
      </c>
      <c r="I134" s="202"/>
      <c r="J134" s="141">
        <f>ROUND(I134*H134,2)</f>
        <v>0</v>
      </c>
      <c r="K134" s="138" t="s">
        <v>181</v>
      </c>
      <c r="L134" s="31"/>
      <c r="M134" s="142" t="s">
        <v>1</v>
      </c>
      <c r="N134" s="143" t="s">
        <v>40</v>
      </c>
      <c r="O134" s="144">
        <v>0.379</v>
      </c>
      <c r="P134" s="144">
        <f>O134*H134</f>
        <v>2.274</v>
      </c>
      <c r="Q134" s="144">
        <v>6.3E-2</v>
      </c>
      <c r="R134" s="144">
        <f>Q134*H134</f>
        <v>0.378</v>
      </c>
      <c r="S134" s="144">
        <v>0</v>
      </c>
      <c r="T134" s="14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6" t="s">
        <v>138</v>
      </c>
      <c r="AT134" s="146" t="s">
        <v>134</v>
      </c>
      <c r="AU134" s="146" t="s">
        <v>85</v>
      </c>
      <c r="AY134" s="18" t="s">
        <v>133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8" t="s">
        <v>83</v>
      </c>
      <c r="BK134" s="147">
        <f>ROUND(I134*H134,2)</f>
        <v>0</v>
      </c>
      <c r="BL134" s="18" t="s">
        <v>138</v>
      </c>
      <c r="BM134" s="146" t="s">
        <v>697</v>
      </c>
    </row>
    <row r="135" spans="1:65" s="2" customFormat="1" ht="21.75" customHeight="1">
      <c r="A135" s="30"/>
      <c r="B135" s="135"/>
      <c r="C135" s="136" t="s">
        <v>85</v>
      </c>
      <c r="D135" s="136" t="s">
        <v>134</v>
      </c>
      <c r="E135" s="137" t="s">
        <v>698</v>
      </c>
      <c r="F135" s="138" t="s">
        <v>699</v>
      </c>
      <c r="G135" s="139" t="s">
        <v>180</v>
      </c>
      <c r="H135" s="140">
        <v>6</v>
      </c>
      <c r="I135" s="202"/>
      <c r="J135" s="141">
        <f>ROUND(I135*H135,2)</f>
        <v>0</v>
      </c>
      <c r="K135" s="138" t="s">
        <v>1</v>
      </c>
      <c r="L135" s="31"/>
      <c r="M135" s="142" t="s">
        <v>1</v>
      </c>
      <c r="N135" s="143" t="s">
        <v>40</v>
      </c>
      <c r="O135" s="144">
        <v>7.3999999999999996E-2</v>
      </c>
      <c r="P135" s="144">
        <f>O135*H135</f>
        <v>0.44399999999999995</v>
      </c>
      <c r="Q135" s="144">
        <v>2.5999999999999998E-4</v>
      </c>
      <c r="R135" s="144">
        <f>Q135*H135</f>
        <v>1.5599999999999998E-3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700</v>
      </c>
    </row>
    <row r="136" spans="1:65" s="12" customFormat="1">
      <c r="B136" s="148"/>
      <c r="D136" s="149" t="s">
        <v>143</v>
      </c>
      <c r="E136" s="150" t="s">
        <v>1</v>
      </c>
      <c r="F136" s="151" t="s">
        <v>701</v>
      </c>
      <c r="H136" s="150" t="s">
        <v>1</v>
      </c>
      <c r="L136" s="148"/>
      <c r="M136" s="152"/>
      <c r="N136" s="153"/>
      <c r="O136" s="153"/>
      <c r="P136" s="153"/>
      <c r="Q136" s="153"/>
      <c r="R136" s="153"/>
      <c r="S136" s="153"/>
      <c r="T136" s="154"/>
      <c r="AT136" s="150" t="s">
        <v>143</v>
      </c>
      <c r="AU136" s="150" t="s">
        <v>85</v>
      </c>
      <c r="AV136" s="12" t="s">
        <v>83</v>
      </c>
      <c r="AW136" s="12" t="s">
        <v>29</v>
      </c>
      <c r="AX136" s="12" t="s">
        <v>75</v>
      </c>
      <c r="AY136" s="150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702</v>
      </c>
      <c r="H137" s="158">
        <v>6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83</v>
      </c>
      <c r="AY137" s="156" t="s">
        <v>133</v>
      </c>
    </row>
    <row r="138" spans="1:65" s="11" customFormat="1" ht="22.9" customHeight="1">
      <c r="B138" s="125"/>
      <c r="D138" s="126" t="s">
        <v>74</v>
      </c>
      <c r="E138" s="176" t="s">
        <v>213</v>
      </c>
      <c r="F138" s="176" t="s">
        <v>214</v>
      </c>
      <c r="J138" s="177">
        <f>BK138</f>
        <v>0</v>
      </c>
      <c r="L138" s="125"/>
      <c r="M138" s="129"/>
      <c r="N138" s="130"/>
      <c r="O138" s="130"/>
      <c r="P138" s="131">
        <f>SUM(P139:P152)</f>
        <v>17.584</v>
      </c>
      <c r="Q138" s="130"/>
      <c r="R138" s="131">
        <f>SUM(R139:R152)</f>
        <v>0</v>
      </c>
      <c r="S138" s="130"/>
      <c r="T138" s="132">
        <f>SUM(T139:T152)</f>
        <v>3.08</v>
      </c>
      <c r="AR138" s="126" t="s">
        <v>83</v>
      </c>
      <c r="AT138" s="133" t="s">
        <v>74</v>
      </c>
      <c r="AU138" s="133" t="s">
        <v>83</v>
      </c>
      <c r="AY138" s="126" t="s">
        <v>133</v>
      </c>
      <c r="BK138" s="134">
        <f>SUM(BK139:BK152)</f>
        <v>0</v>
      </c>
    </row>
    <row r="139" spans="1:65" s="2" customFormat="1" ht="21.75" customHeight="1">
      <c r="A139" s="30"/>
      <c r="B139" s="135"/>
      <c r="C139" s="136" t="s">
        <v>146</v>
      </c>
      <c r="D139" s="136" t="s">
        <v>134</v>
      </c>
      <c r="E139" s="137" t="s">
        <v>703</v>
      </c>
      <c r="F139" s="138" t="s">
        <v>704</v>
      </c>
      <c r="G139" s="139" t="s">
        <v>180</v>
      </c>
      <c r="H139" s="140">
        <v>55.5</v>
      </c>
      <c r="I139" s="202"/>
      <c r="J139" s="141">
        <f>ROUND(I139*H139,2)</f>
        <v>0</v>
      </c>
      <c r="K139" s="138" t="s">
        <v>1</v>
      </c>
      <c r="L139" s="31"/>
      <c r="M139" s="142" t="s">
        <v>1</v>
      </c>
      <c r="N139" s="143" t="s">
        <v>40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6" t="s">
        <v>138</v>
      </c>
      <c r="AT139" s="146" t="s">
        <v>134</v>
      </c>
      <c r="AU139" s="146" t="s">
        <v>85</v>
      </c>
      <c r="AY139" s="18" t="s">
        <v>133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8" t="s">
        <v>83</v>
      </c>
      <c r="BK139" s="147">
        <f>ROUND(I139*H139,2)</f>
        <v>0</v>
      </c>
      <c r="BL139" s="18" t="s">
        <v>138</v>
      </c>
      <c r="BM139" s="146" t="s">
        <v>705</v>
      </c>
    </row>
    <row r="140" spans="1:65" s="12" customFormat="1">
      <c r="B140" s="148"/>
      <c r="D140" s="149" t="s">
        <v>143</v>
      </c>
      <c r="E140" s="150" t="s">
        <v>1</v>
      </c>
      <c r="F140" s="151" t="s">
        <v>706</v>
      </c>
      <c r="H140" s="150" t="s">
        <v>1</v>
      </c>
      <c r="L140" s="148"/>
      <c r="M140" s="152"/>
      <c r="N140" s="153"/>
      <c r="O140" s="153"/>
      <c r="P140" s="153"/>
      <c r="Q140" s="153"/>
      <c r="R140" s="153"/>
      <c r="S140" s="153"/>
      <c r="T140" s="154"/>
      <c r="AT140" s="150" t="s">
        <v>143</v>
      </c>
      <c r="AU140" s="150" t="s">
        <v>85</v>
      </c>
      <c r="AV140" s="12" t="s">
        <v>83</v>
      </c>
      <c r="AW140" s="12" t="s">
        <v>29</v>
      </c>
      <c r="AX140" s="12" t="s">
        <v>75</v>
      </c>
      <c r="AY140" s="150" t="s">
        <v>133</v>
      </c>
    </row>
    <row r="141" spans="1:65" s="13" customFormat="1">
      <c r="B141" s="155"/>
      <c r="D141" s="149" t="s">
        <v>143</v>
      </c>
      <c r="E141" s="156" t="s">
        <v>1</v>
      </c>
      <c r="F141" s="157" t="s">
        <v>707</v>
      </c>
      <c r="H141" s="158">
        <v>55.5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143</v>
      </c>
      <c r="AU141" s="156" t="s">
        <v>85</v>
      </c>
      <c r="AV141" s="13" t="s">
        <v>85</v>
      </c>
      <c r="AW141" s="13" t="s">
        <v>29</v>
      </c>
      <c r="AX141" s="13" t="s">
        <v>75</v>
      </c>
      <c r="AY141" s="156" t="s">
        <v>133</v>
      </c>
    </row>
    <row r="142" spans="1:65" s="14" customFormat="1">
      <c r="B142" s="162"/>
      <c r="D142" s="149" t="s">
        <v>143</v>
      </c>
      <c r="E142" s="163" t="s">
        <v>1</v>
      </c>
      <c r="F142" s="164" t="s">
        <v>150</v>
      </c>
      <c r="H142" s="165">
        <v>55.5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3" t="s">
        <v>143</v>
      </c>
      <c r="AU142" s="163" t="s">
        <v>85</v>
      </c>
      <c r="AV142" s="14" t="s">
        <v>138</v>
      </c>
      <c r="AW142" s="14" t="s">
        <v>29</v>
      </c>
      <c r="AX142" s="14" t="s">
        <v>83</v>
      </c>
      <c r="AY142" s="163" t="s">
        <v>133</v>
      </c>
    </row>
    <row r="143" spans="1:65" s="2" customFormat="1" ht="21.75" customHeight="1">
      <c r="A143" s="30"/>
      <c r="B143" s="135"/>
      <c r="C143" s="136" t="s">
        <v>138</v>
      </c>
      <c r="D143" s="136" t="s">
        <v>134</v>
      </c>
      <c r="E143" s="137" t="s">
        <v>708</v>
      </c>
      <c r="F143" s="138" t="s">
        <v>709</v>
      </c>
      <c r="G143" s="139" t="s">
        <v>180</v>
      </c>
      <c r="H143" s="140">
        <v>20</v>
      </c>
      <c r="I143" s="202"/>
      <c r="J143" s="141">
        <f>ROUND(I143*H143,2)</f>
        <v>0</v>
      </c>
      <c r="K143" s="138" t="s">
        <v>1</v>
      </c>
      <c r="L143" s="31"/>
      <c r="M143" s="142" t="s">
        <v>1</v>
      </c>
      <c r="N143" s="143" t="s">
        <v>40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6" t="s">
        <v>138</v>
      </c>
      <c r="AT143" s="146" t="s">
        <v>134</v>
      </c>
      <c r="AU143" s="146" t="s">
        <v>85</v>
      </c>
      <c r="AY143" s="18" t="s">
        <v>133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8" t="s">
        <v>83</v>
      </c>
      <c r="BK143" s="147">
        <f>ROUND(I143*H143,2)</f>
        <v>0</v>
      </c>
      <c r="BL143" s="18" t="s">
        <v>138</v>
      </c>
      <c r="BM143" s="146" t="s">
        <v>710</v>
      </c>
    </row>
    <row r="144" spans="1:65" s="12" customFormat="1">
      <c r="B144" s="148"/>
      <c r="D144" s="149" t="s">
        <v>143</v>
      </c>
      <c r="E144" s="150" t="s">
        <v>1</v>
      </c>
      <c r="F144" s="151" t="s">
        <v>711</v>
      </c>
      <c r="H144" s="150" t="s">
        <v>1</v>
      </c>
      <c r="L144" s="148"/>
      <c r="M144" s="152"/>
      <c r="N144" s="153"/>
      <c r="O144" s="153"/>
      <c r="P144" s="153"/>
      <c r="Q144" s="153"/>
      <c r="R144" s="153"/>
      <c r="S144" s="153"/>
      <c r="T144" s="154"/>
      <c r="AT144" s="150" t="s">
        <v>143</v>
      </c>
      <c r="AU144" s="150" t="s">
        <v>85</v>
      </c>
      <c r="AV144" s="12" t="s">
        <v>83</v>
      </c>
      <c r="AW144" s="12" t="s">
        <v>29</v>
      </c>
      <c r="AX144" s="12" t="s">
        <v>75</v>
      </c>
      <c r="AY144" s="150" t="s">
        <v>133</v>
      </c>
    </row>
    <row r="145" spans="1:65" s="13" customFormat="1">
      <c r="B145" s="155"/>
      <c r="D145" s="149" t="s">
        <v>143</v>
      </c>
      <c r="E145" s="156" t="s">
        <v>1</v>
      </c>
      <c r="F145" s="157" t="s">
        <v>297</v>
      </c>
      <c r="H145" s="158">
        <v>20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143</v>
      </c>
      <c r="AU145" s="156" t="s">
        <v>85</v>
      </c>
      <c r="AV145" s="13" t="s">
        <v>85</v>
      </c>
      <c r="AW145" s="13" t="s">
        <v>29</v>
      </c>
      <c r="AX145" s="13" t="s">
        <v>75</v>
      </c>
      <c r="AY145" s="156" t="s">
        <v>133</v>
      </c>
    </row>
    <row r="146" spans="1:65" s="14" customFormat="1">
      <c r="B146" s="162"/>
      <c r="D146" s="149" t="s">
        <v>143</v>
      </c>
      <c r="E146" s="163" t="s">
        <v>1</v>
      </c>
      <c r="F146" s="164" t="s">
        <v>150</v>
      </c>
      <c r="H146" s="165">
        <v>20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3" t="s">
        <v>143</v>
      </c>
      <c r="AU146" s="163" t="s">
        <v>85</v>
      </c>
      <c r="AV146" s="14" t="s">
        <v>138</v>
      </c>
      <c r="AW146" s="14" t="s">
        <v>29</v>
      </c>
      <c r="AX146" s="14" t="s">
        <v>83</v>
      </c>
      <c r="AY146" s="163" t="s">
        <v>133</v>
      </c>
    </row>
    <row r="147" spans="1:65" s="2" customFormat="1" ht="16.5" customHeight="1">
      <c r="A147" s="30"/>
      <c r="B147" s="135"/>
      <c r="C147" s="136" t="s">
        <v>154</v>
      </c>
      <c r="D147" s="136" t="s">
        <v>134</v>
      </c>
      <c r="E147" s="137" t="s">
        <v>712</v>
      </c>
      <c r="F147" s="138" t="s">
        <v>713</v>
      </c>
      <c r="G147" s="139" t="s">
        <v>714</v>
      </c>
      <c r="H147" s="140">
        <v>1</v>
      </c>
      <c r="I147" s="202"/>
      <c r="J147" s="141">
        <f>ROUND(I147*H147,2)</f>
        <v>0</v>
      </c>
      <c r="K147" s="138" t="s">
        <v>1</v>
      </c>
      <c r="L147" s="31"/>
      <c r="M147" s="142" t="s">
        <v>1</v>
      </c>
      <c r="N147" s="143" t="s">
        <v>40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30"/>
      <c r="V147" s="207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715</v>
      </c>
    </row>
    <row r="148" spans="1:65" s="13" customFormat="1">
      <c r="B148" s="155"/>
      <c r="D148" s="149" t="s">
        <v>143</v>
      </c>
      <c r="E148" s="156" t="s">
        <v>1</v>
      </c>
      <c r="F148" s="157" t="s">
        <v>716</v>
      </c>
      <c r="H148" s="158">
        <v>1</v>
      </c>
      <c r="L148" s="155"/>
      <c r="M148" s="159"/>
      <c r="N148" s="160"/>
      <c r="O148" s="160"/>
      <c r="P148" s="160"/>
      <c r="Q148" s="160"/>
      <c r="R148" s="160"/>
      <c r="S148" s="160"/>
      <c r="T148" s="161"/>
      <c r="AT148" s="156" t="s">
        <v>143</v>
      </c>
      <c r="AU148" s="156" t="s">
        <v>85</v>
      </c>
      <c r="AV148" s="13" t="s">
        <v>85</v>
      </c>
      <c r="AW148" s="13" t="s">
        <v>29</v>
      </c>
      <c r="AX148" s="13" t="s">
        <v>75</v>
      </c>
      <c r="AY148" s="156" t="s">
        <v>133</v>
      </c>
    </row>
    <row r="149" spans="1:65" s="14" customFormat="1">
      <c r="B149" s="162"/>
      <c r="D149" s="149" t="s">
        <v>143</v>
      </c>
      <c r="E149" s="163" t="s">
        <v>1</v>
      </c>
      <c r="F149" s="164" t="s">
        <v>150</v>
      </c>
      <c r="H149" s="165">
        <v>1</v>
      </c>
      <c r="L149" s="162"/>
      <c r="M149" s="166"/>
      <c r="N149" s="167"/>
      <c r="O149" s="167"/>
      <c r="P149" s="167"/>
      <c r="Q149" s="167"/>
      <c r="R149" s="167"/>
      <c r="S149" s="167"/>
      <c r="T149" s="168"/>
      <c r="AT149" s="163" t="s">
        <v>143</v>
      </c>
      <c r="AU149" s="163" t="s">
        <v>85</v>
      </c>
      <c r="AV149" s="14" t="s">
        <v>138</v>
      </c>
      <c r="AW149" s="14" t="s">
        <v>29</v>
      </c>
      <c r="AX149" s="14" t="s">
        <v>83</v>
      </c>
      <c r="AY149" s="163" t="s">
        <v>133</v>
      </c>
    </row>
    <row r="150" spans="1:65" s="2" customFormat="1" ht="33" customHeight="1">
      <c r="A150" s="30"/>
      <c r="B150" s="135"/>
      <c r="C150" s="136" t="s">
        <v>158</v>
      </c>
      <c r="D150" s="136" t="s">
        <v>134</v>
      </c>
      <c r="E150" s="137" t="s">
        <v>717</v>
      </c>
      <c r="F150" s="138" t="s">
        <v>718</v>
      </c>
      <c r="G150" s="139" t="s">
        <v>659</v>
      </c>
      <c r="H150" s="140">
        <v>1.4</v>
      </c>
      <c r="I150" s="202"/>
      <c r="J150" s="141">
        <f>ROUND(I150*H150,2)</f>
        <v>0</v>
      </c>
      <c r="K150" s="138" t="s">
        <v>181</v>
      </c>
      <c r="L150" s="31"/>
      <c r="M150" s="142" t="s">
        <v>1</v>
      </c>
      <c r="N150" s="143" t="s">
        <v>40</v>
      </c>
      <c r="O150" s="144">
        <v>12.56</v>
      </c>
      <c r="P150" s="144">
        <f>O150*H150</f>
        <v>17.584</v>
      </c>
      <c r="Q150" s="144">
        <v>0</v>
      </c>
      <c r="R150" s="144">
        <f>Q150*H150</f>
        <v>0</v>
      </c>
      <c r="S150" s="144">
        <v>2.2000000000000002</v>
      </c>
      <c r="T150" s="145">
        <f>S150*H150</f>
        <v>3.08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6" t="s">
        <v>138</v>
      </c>
      <c r="AT150" s="146" t="s">
        <v>134</v>
      </c>
      <c r="AU150" s="146" t="s">
        <v>85</v>
      </c>
      <c r="AY150" s="18" t="s">
        <v>133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8" t="s">
        <v>83</v>
      </c>
      <c r="BK150" s="147">
        <f>ROUND(I150*H150,2)</f>
        <v>0</v>
      </c>
      <c r="BL150" s="18" t="s">
        <v>138</v>
      </c>
      <c r="BM150" s="146" t="s">
        <v>719</v>
      </c>
    </row>
    <row r="151" spans="1:65" s="12" customFormat="1">
      <c r="B151" s="148"/>
      <c r="D151" s="149" t="s">
        <v>143</v>
      </c>
      <c r="E151" s="150" t="s">
        <v>1</v>
      </c>
      <c r="F151" s="151" t="s">
        <v>720</v>
      </c>
      <c r="H151" s="150" t="s">
        <v>1</v>
      </c>
      <c r="L151" s="148"/>
      <c r="M151" s="152"/>
      <c r="N151" s="153"/>
      <c r="O151" s="153"/>
      <c r="P151" s="153"/>
      <c r="Q151" s="153"/>
      <c r="R151" s="153"/>
      <c r="S151" s="153"/>
      <c r="T151" s="154"/>
      <c r="AT151" s="150" t="s">
        <v>143</v>
      </c>
      <c r="AU151" s="150" t="s">
        <v>85</v>
      </c>
      <c r="AV151" s="12" t="s">
        <v>83</v>
      </c>
      <c r="AW151" s="12" t="s">
        <v>29</v>
      </c>
      <c r="AX151" s="12" t="s">
        <v>75</v>
      </c>
      <c r="AY151" s="150" t="s">
        <v>133</v>
      </c>
    </row>
    <row r="152" spans="1:65" s="13" customFormat="1">
      <c r="B152" s="155"/>
      <c r="D152" s="149" t="s">
        <v>143</v>
      </c>
      <c r="E152" s="156" t="s">
        <v>1</v>
      </c>
      <c r="F152" s="157" t="s">
        <v>440</v>
      </c>
      <c r="H152" s="158">
        <v>1.4</v>
      </c>
      <c r="L152" s="155"/>
      <c r="M152" s="159"/>
      <c r="N152" s="160"/>
      <c r="O152" s="160"/>
      <c r="P152" s="160"/>
      <c r="Q152" s="160"/>
      <c r="R152" s="160"/>
      <c r="S152" s="160"/>
      <c r="T152" s="161"/>
      <c r="AT152" s="156" t="s">
        <v>143</v>
      </c>
      <c r="AU152" s="156" t="s">
        <v>85</v>
      </c>
      <c r="AV152" s="13" t="s">
        <v>85</v>
      </c>
      <c r="AW152" s="13" t="s">
        <v>29</v>
      </c>
      <c r="AX152" s="13" t="s">
        <v>83</v>
      </c>
      <c r="AY152" s="156" t="s">
        <v>133</v>
      </c>
    </row>
    <row r="153" spans="1:65" s="11" customFormat="1" ht="22.9" customHeight="1">
      <c r="B153" s="125"/>
      <c r="D153" s="126" t="s">
        <v>74</v>
      </c>
      <c r="E153" s="176" t="s">
        <v>721</v>
      </c>
      <c r="F153" s="176" t="s">
        <v>722</v>
      </c>
      <c r="J153" s="177">
        <f>BK153</f>
        <v>0</v>
      </c>
      <c r="L153" s="125"/>
      <c r="M153" s="129"/>
      <c r="N153" s="130"/>
      <c r="O153" s="130"/>
      <c r="P153" s="131">
        <f>P154</f>
        <v>0</v>
      </c>
      <c r="Q153" s="130"/>
      <c r="R153" s="131">
        <f>R154</f>
        <v>0</v>
      </c>
      <c r="S153" s="130"/>
      <c r="T153" s="132">
        <f>T154</f>
        <v>0</v>
      </c>
      <c r="AR153" s="126" t="s">
        <v>83</v>
      </c>
      <c r="AT153" s="133" t="s">
        <v>74</v>
      </c>
      <c r="AU153" s="133" t="s">
        <v>83</v>
      </c>
      <c r="AY153" s="126" t="s">
        <v>133</v>
      </c>
      <c r="BK153" s="134">
        <f>BK154</f>
        <v>0</v>
      </c>
    </row>
    <row r="154" spans="1:65" s="2" customFormat="1" ht="16.5" customHeight="1">
      <c r="A154" s="30"/>
      <c r="B154" s="135"/>
      <c r="C154" s="136" t="s">
        <v>208</v>
      </c>
      <c r="D154" s="136" t="s">
        <v>134</v>
      </c>
      <c r="E154" s="137" t="s">
        <v>723</v>
      </c>
      <c r="F154" s="138" t="s">
        <v>724</v>
      </c>
      <c r="G154" s="139" t="s">
        <v>714</v>
      </c>
      <c r="H154" s="140">
        <v>1</v>
      </c>
      <c r="I154" s="202"/>
      <c r="J154" s="141">
        <f>ROUND(I154*H154,2)</f>
        <v>0</v>
      </c>
      <c r="K154" s="138" t="s">
        <v>1</v>
      </c>
      <c r="L154" s="31"/>
      <c r="M154" s="142" t="s">
        <v>1</v>
      </c>
      <c r="N154" s="143" t="s">
        <v>40</v>
      </c>
      <c r="O154" s="144">
        <v>0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30"/>
      <c r="V154" s="217"/>
      <c r="W154" s="30"/>
      <c r="X154" s="30"/>
      <c r="Y154" s="30"/>
      <c r="Z154" s="30"/>
      <c r="AA154" s="30"/>
      <c r="AB154" s="30"/>
      <c r="AC154" s="30"/>
      <c r="AD154" s="30"/>
      <c r="AE154" s="30"/>
      <c r="AR154" s="146" t="s">
        <v>138</v>
      </c>
      <c r="AT154" s="146" t="s">
        <v>134</v>
      </c>
      <c r="AU154" s="146" t="s">
        <v>85</v>
      </c>
      <c r="AY154" s="18" t="s">
        <v>133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83</v>
      </c>
      <c r="BK154" s="147">
        <f>ROUND(I154*H154,2)</f>
        <v>0</v>
      </c>
      <c r="BL154" s="18" t="s">
        <v>138</v>
      </c>
      <c r="BM154" s="146" t="s">
        <v>725</v>
      </c>
    </row>
    <row r="155" spans="1:65" s="11" customFormat="1" ht="22.9" customHeight="1">
      <c r="B155" s="125"/>
      <c r="D155" s="126" t="s">
        <v>74</v>
      </c>
      <c r="E155" s="176" t="s">
        <v>263</v>
      </c>
      <c r="F155" s="176" t="s">
        <v>264</v>
      </c>
      <c r="J155" s="177">
        <f>BK155</f>
        <v>0</v>
      </c>
      <c r="L155" s="125"/>
      <c r="M155" s="129"/>
      <c r="N155" s="130"/>
      <c r="O155" s="130"/>
      <c r="P155" s="131">
        <f>SUM(P156:P167)</f>
        <v>13.68216</v>
      </c>
      <c r="Q155" s="130"/>
      <c r="R155" s="131">
        <f>SUM(R156:R167)</f>
        <v>0</v>
      </c>
      <c r="S155" s="130"/>
      <c r="T155" s="132">
        <f>SUM(T156:T167)</f>
        <v>0</v>
      </c>
      <c r="AR155" s="126" t="s">
        <v>83</v>
      </c>
      <c r="AT155" s="133" t="s">
        <v>74</v>
      </c>
      <c r="AU155" s="133" t="s">
        <v>83</v>
      </c>
      <c r="AY155" s="126" t="s">
        <v>133</v>
      </c>
      <c r="BK155" s="134">
        <f>SUM(BK156:BK167)</f>
        <v>0</v>
      </c>
    </row>
    <row r="156" spans="1:65" s="2" customFormat="1" ht="21.75" customHeight="1">
      <c r="A156" s="30"/>
      <c r="B156" s="135"/>
      <c r="C156" s="136" t="s">
        <v>215</v>
      </c>
      <c r="D156" s="136" t="s">
        <v>134</v>
      </c>
      <c r="E156" s="137" t="s">
        <v>265</v>
      </c>
      <c r="F156" s="138" t="s">
        <v>266</v>
      </c>
      <c r="G156" s="139" t="s">
        <v>267</v>
      </c>
      <c r="H156" s="140">
        <v>3.6779999999999999</v>
      </c>
      <c r="I156" s="202"/>
      <c r="J156" s="141">
        <f>ROUND(I156*H156,2)</f>
        <v>0</v>
      </c>
      <c r="K156" s="138" t="s">
        <v>181</v>
      </c>
      <c r="L156" s="31"/>
      <c r="M156" s="142" t="s">
        <v>1</v>
      </c>
      <c r="N156" s="143" t="s">
        <v>40</v>
      </c>
      <c r="O156" s="144">
        <v>2.42</v>
      </c>
      <c r="P156" s="144">
        <f>O156*H156</f>
        <v>8.90076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6" t="s">
        <v>138</v>
      </c>
      <c r="AT156" s="146" t="s">
        <v>134</v>
      </c>
      <c r="AU156" s="146" t="s">
        <v>85</v>
      </c>
      <c r="AY156" s="18" t="s">
        <v>133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8" t="s">
        <v>83</v>
      </c>
      <c r="BK156" s="147">
        <f>ROUND(I156*H156,2)</f>
        <v>0</v>
      </c>
      <c r="BL156" s="18" t="s">
        <v>138</v>
      </c>
      <c r="BM156" s="146" t="s">
        <v>726</v>
      </c>
    </row>
    <row r="157" spans="1:65" s="2" customFormat="1" ht="21.75" customHeight="1">
      <c r="A157" s="30"/>
      <c r="B157" s="135"/>
      <c r="C157" s="136" t="s">
        <v>213</v>
      </c>
      <c r="D157" s="136" t="s">
        <v>134</v>
      </c>
      <c r="E157" s="137" t="s">
        <v>270</v>
      </c>
      <c r="F157" s="138" t="s">
        <v>271</v>
      </c>
      <c r="G157" s="139" t="s">
        <v>267</v>
      </c>
      <c r="H157" s="140">
        <v>18.39</v>
      </c>
      <c r="I157" s="202"/>
      <c r="J157" s="141">
        <f>ROUND(I157*H157,2)</f>
        <v>0</v>
      </c>
      <c r="K157" s="138" t="s">
        <v>181</v>
      </c>
      <c r="L157" s="31"/>
      <c r="M157" s="142" t="s">
        <v>1</v>
      </c>
      <c r="N157" s="143" t="s">
        <v>40</v>
      </c>
      <c r="O157" s="144">
        <v>0.26</v>
      </c>
      <c r="P157" s="144">
        <f>O157*H157</f>
        <v>4.7814000000000005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6" t="s">
        <v>138</v>
      </c>
      <c r="AT157" s="146" t="s">
        <v>134</v>
      </c>
      <c r="AU157" s="146" t="s">
        <v>85</v>
      </c>
      <c r="AY157" s="18" t="s">
        <v>133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8" t="s">
        <v>83</v>
      </c>
      <c r="BK157" s="147">
        <f>ROUND(I157*H157,2)</f>
        <v>0</v>
      </c>
      <c r="BL157" s="18" t="s">
        <v>138</v>
      </c>
      <c r="BM157" s="146" t="s">
        <v>727</v>
      </c>
    </row>
    <row r="158" spans="1:65" s="13" customFormat="1">
      <c r="B158" s="155"/>
      <c r="D158" s="149" t="s">
        <v>143</v>
      </c>
      <c r="F158" s="157" t="s">
        <v>728</v>
      </c>
      <c r="H158" s="158">
        <v>18.39</v>
      </c>
      <c r="L158" s="155"/>
      <c r="M158" s="159"/>
      <c r="N158" s="160"/>
      <c r="O158" s="160"/>
      <c r="P158" s="160"/>
      <c r="Q158" s="160"/>
      <c r="R158" s="160"/>
      <c r="S158" s="160"/>
      <c r="T158" s="161"/>
      <c r="AT158" s="156" t="s">
        <v>143</v>
      </c>
      <c r="AU158" s="156" t="s">
        <v>85</v>
      </c>
      <c r="AV158" s="13" t="s">
        <v>85</v>
      </c>
      <c r="AW158" s="13" t="s">
        <v>3</v>
      </c>
      <c r="AX158" s="13" t="s">
        <v>83</v>
      </c>
      <c r="AY158" s="156" t="s">
        <v>133</v>
      </c>
    </row>
    <row r="159" spans="1:65" s="2" customFormat="1" ht="21.75" customHeight="1">
      <c r="A159" s="30"/>
      <c r="B159" s="135"/>
      <c r="C159" s="136" t="s">
        <v>237</v>
      </c>
      <c r="D159" s="136" t="s">
        <v>134</v>
      </c>
      <c r="E159" s="137" t="s">
        <v>275</v>
      </c>
      <c r="F159" s="138" t="s">
        <v>276</v>
      </c>
      <c r="G159" s="139" t="s">
        <v>267</v>
      </c>
      <c r="H159" s="140">
        <v>2.9</v>
      </c>
      <c r="I159" s="202"/>
      <c r="J159" s="141">
        <f>ROUND(I159*H159,2)</f>
        <v>0</v>
      </c>
      <c r="K159" s="138" t="s">
        <v>1</v>
      </c>
      <c r="L159" s="31"/>
      <c r="M159" s="142" t="s">
        <v>1</v>
      </c>
      <c r="N159" s="143" t="s">
        <v>40</v>
      </c>
      <c r="O159" s="144">
        <v>0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6" t="s">
        <v>138</v>
      </c>
      <c r="AT159" s="146" t="s">
        <v>134</v>
      </c>
      <c r="AU159" s="146" t="s">
        <v>85</v>
      </c>
      <c r="AY159" s="18" t="s">
        <v>133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8" t="s">
        <v>83</v>
      </c>
      <c r="BK159" s="147">
        <f>ROUND(I159*H159,2)</f>
        <v>0</v>
      </c>
      <c r="BL159" s="18" t="s">
        <v>138</v>
      </c>
      <c r="BM159" s="146" t="s">
        <v>729</v>
      </c>
    </row>
    <row r="160" spans="1:65" s="12" customFormat="1">
      <c r="B160" s="148"/>
      <c r="D160" s="149" t="s">
        <v>143</v>
      </c>
      <c r="E160" s="150" t="s">
        <v>1</v>
      </c>
      <c r="F160" s="151" t="s">
        <v>278</v>
      </c>
      <c r="H160" s="150" t="s">
        <v>1</v>
      </c>
      <c r="L160" s="148"/>
      <c r="M160" s="152"/>
      <c r="N160" s="153"/>
      <c r="O160" s="153"/>
      <c r="P160" s="153"/>
      <c r="Q160" s="153"/>
      <c r="R160" s="153"/>
      <c r="S160" s="153"/>
      <c r="T160" s="154"/>
      <c r="AT160" s="150" t="s">
        <v>143</v>
      </c>
      <c r="AU160" s="150" t="s">
        <v>85</v>
      </c>
      <c r="AV160" s="12" t="s">
        <v>83</v>
      </c>
      <c r="AW160" s="12" t="s">
        <v>29</v>
      </c>
      <c r="AX160" s="12" t="s">
        <v>75</v>
      </c>
      <c r="AY160" s="150" t="s">
        <v>133</v>
      </c>
    </row>
    <row r="161" spans="1:65" s="12" customFormat="1">
      <c r="B161" s="148"/>
      <c r="D161" s="149" t="s">
        <v>143</v>
      </c>
      <c r="E161" s="150" t="s">
        <v>1</v>
      </c>
      <c r="F161" s="151" t="s">
        <v>279</v>
      </c>
      <c r="H161" s="150" t="s">
        <v>1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143</v>
      </c>
      <c r="AU161" s="150" t="s">
        <v>85</v>
      </c>
      <c r="AV161" s="12" t="s">
        <v>83</v>
      </c>
      <c r="AW161" s="12" t="s">
        <v>29</v>
      </c>
      <c r="AX161" s="12" t="s">
        <v>75</v>
      </c>
      <c r="AY161" s="150" t="s">
        <v>133</v>
      </c>
    </row>
    <row r="162" spans="1:65" s="12" customFormat="1" ht="22.5">
      <c r="B162" s="148"/>
      <c r="D162" s="149" t="s">
        <v>143</v>
      </c>
      <c r="E162" s="150" t="s">
        <v>1</v>
      </c>
      <c r="F162" s="151" t="s">
        <v>280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3" customFormat="1">
      <c r="B163" s="155"/>
      <c r="D163" s="149" t="s">
        <v>143</v>
      </c>
      <c r="E163" s="156" t="s">
        <v>1</v>
      </c>
      <c r="F163" s="157" t="s">
        <v>675</v>
      </c>
      <c r="H163" s="158">
        <v>2.9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143</v>
      </c>
      <c r="AU163" s="156" t="s">
        <v>85</v>
      </c>
      <c r="AV163" s="13" t="s">
        <v>85</v>
      </c>
      <c r="AW163" s="13" t="s">
        <v>29</v>
      </c>
      <c r="AX163" s="13" t="s">
        <v>83</v>
      </c>
      <c r="AY163" s="156" t="s">
        <v>133</v>
      </c>
    </row>
    <row r="164" spans="1:65" s="2" customFormat="1" ht="21.75" customHeight="1">
      <c r="A164" s="30"/>
      <c r="B164" s="135"/>
      <c r="C164" s="136" t="s">
        <v>245</v>
      </c>
      <c r="D164" s="136" t="s">
        <v>134</v>
      </c>
      <c r="E164" s="137" t="s">
        <v>730</v>
      </c>
      <c r="F164" s="138" t="s">
        <v>276</v>
      </c>
      <c r="G164" s="219" t="s">
        <v>714</v>
      </c>
      <c r="H164" s="220">
        <v>1</v>
      </c>
      <c r="I164" s="202"/>
      <c r="J164" s="141">
        <f>ROUND(I164*H164,2)</f>
        <v>0</v>
      </c>
      <c r="K164" s="138" t="s">
        <v>1</v>
      </c>
      <c r="L164" s="31"/>
      <c r="M164" s="142" t="s">
        <v>1</v>
      </c>
      <c r="N164" s="143" t="s">
        <v>40</v>
      </c>
      <c r="O164" s="144">
        <v>0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30"/>
      <c r="V164" s="207"/>
      <c r="W164" s="30"/>
      <c r="X164" s="30"/>
      <c r="Y164" s="30"/>
      <c r="Z164" s="30"/>
      <c r="AA164" s="30"/>
      <c r="AB164" s="30"/>
      <c r="AC164" s="30"/>
      <c r="AD164" s="30"/>
      <c r="AE164" s="30"/>
      <c r="AR164" s="146" t="s">
        <v>138</v>
      </c>
      <c r="AT164" s="146" t="s">
        <v>134</v>
      </c>
      <c r="AU164" s="146" t="s">
        <v>85</v>
      </c>
      <c r="AY164" s="18" t="s">
        <v>133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8" t="s">
        <v>83</v>
      </c>
      <c r="BK164" s="147">
        <f>ROUND(I164*H164,2)</f>
        <v>0</v>
      </c>
      <c r="BL164" s="18" t="s">
        <v>138</v>
      </c>
      <c r="BM164" s="146" t="s">
        <v>731</v>
      </c>
    </row>
    <row r="165" spans="1:65" s="12" customFormat="1">
      <c r="B165" s="148"/>
      <c r="D165" s="149" t="s">
        <v>143</v>
      </c>
      <c r="E165" s="150" t="s">
        <v>1</v>
      </c>
      <c r="F165" s="151" t="s">
        <v>278</v>
      </c>
      <c r="H165" s="150" t="s">
        <v>1</v>
      </c>
      <c r="L165" s="148"/>
      <c r="M165" s="152"/>
      <c r="N165" s="153"/>
      <c r="O165" s="153"/>
      <c r="P165" s="153"/>
      <c r="Q165" s="153"/>
      <c r="R165" s="153"/>
      <c r="S165" s="153"/>
      <c r="T165" s="154"/>
      <c r="V165" s="207"/>
      <c r="AT165" s="150" t="s">
        <v>143</v>
      </c>
      <c r="AU165" s="150" t="s">
        <v>85</v>
      </c>
      <c r="AV165" s="12" t="s">
        <v>83</v>
      </c>
      <c r="AW165" s="12" t="s">
        <v>29</v>
      </c>
      <c r="AX165" s="12" t="s">
        <v>75</v>
      </c>
      <c r="AY165" s="150" t="s">
        <v>133</v>
      </c>
    </row>
    <row r="166" spans="1:65" s="12" customFormat="1">
      <c r="B166" s="148"/>
      <c r="D166" s="149" t="s">
        <v>143</v>
      </c>
      <c r="E166" s="150" t="s">
        <v>1</v>
      </c>
      <c r="F166" s="151" t="s">
        <v>279</v>
      </c>
      <c r="H166" s="150" t="s">
        <v>1</v>
      </c>
      <c r="L166" s="148"/>
      <c r="M166" s="152"/>
      <c r="N166" s="153"/>
      <c r="O166" s="153"/>
      <c r="P166" s="153"/>
      <c r="Q166" s="153"/>
      <c r="R166" s="153"/>
      <c r="S166" s="153"/>
      <c r="T166" s="154"/>
      <c r="V166" s="207"/>
      <c r="AT166" s="150" t="s">
        <v>143</v>
      </c>
      <c r="AU166" s="150" t="s">
        <v>85</v>
      </c>
      <c r="AV166" s="12" t="s">
        <v>83</v>
      </c>
      <c r="AW166" s="12" t="s">
        <v>29</v>
      </c>
      <c r="AX166" s="12" t="s">
        <v>75</v>
      </c>
      <c r="AY166" s="150" t="s">
        <v>133</v>
      </c>
    </row>
    <row r="167" spans="1:65" s="12" customFormat="1">
      <c r="B167" s="148"/>
      <c r="D167" s="149" t="s">
        <v>143</v>
      </c>
      <c r="E167" s="150" t="s">
        <v>1</v>
      </c>
      <c r="F167" s="151" t="s">
        <v>732</v>
      </c>
      <c r="H167" s="150" t="s">
        <v>1</v>
      </c>
      <c r="L167" s="148"/>
      <c r="M167" s="152"/>
      <c r="N167" s="153"/>
      <c r="O167" s="153"/>
      <c r="P167" s="153"/>
      <c r="Q167" s="153"/>
      <c r="R167" s="153"/>
      <c r="S167" s="153"/>
      <c r="T167" s="154"/>
      <c r="V167" s="207"/>
      <c r="AT167" s="150" t="s">
        <v>143</v>
      </c>
      <c r="AU167" s="150" t="s">
        <v>85</v>
      </c>
      <c r="AV167" s="12" t="s">
        <v>83</v>
      </c>
      <c r="AW167" s="12" t="s">
        <v>29</v>
      </c>
      <c r="AX167" s="12" t="s">
        <v>75</v>
      </c>
      <c r="AY167" s="150" t="s">
        <v>133</v>
      </c>
    </row>
    <row r="168" spans="1:65" s="11" customFormat="1" ht="22.9" customHeight="1">
      <c r="B168" s="125"/>
      <c r="D168" s="126" t="s">
        <v>74</v>
      </c>
      <c r="E168" s="176" t="s">
        <v>282</v>
      </c>
      <c r="F168" s="176" t="s">
        <v>283</v>
      </c>
      <c r="J168" s="177">
        <f>BK168</f>
        <v>0</v>
      </c>
      <c r="L168" s="125"/>
      <c r="M168" s="129"/>
      <c r="N168" s="130"/>
      <c r="O168" s="130"/>
      <c r="P168" s="131">
        <f>P169</f>
        <v>0</v>
      </c>
      <c r="Q168" s="130"/>
      <c r="R168" s="131">
        <f>R169</f>
        <v>0</v>
      </c>
      <c r="S168" s="130"/>
      <c r="T168" s="132">
        <f>T169</f>
        <v>0</v>
      </c>
      <c r="AR168" s="126" t="s">
        <v>83</v>
      </c>
      <c r="AT168" s="133" t="s">
        <v>74</v>
      </c>
      <c r="AU168" s="133" t="s">
        <v>83</v>
      </c>
      <c r="AY168" s="126" t="s">
        <v>133</v>
      </c>
      <c r="BK168" s="134">
        <f>BK169</f>
        <v>0</v>
      </c>
    </row>
    <row r="169" spans="1:65" s="2" customFormat="1" ht="16.5" customHeight="1">
      <c r="A169" s="30"/>
      <c r="B169" s="135"/>
      <c r="C169" s="136" t="s">
        <v>249</v>
      </c>
      <c r="D169" s="136" t="s">
        <v>134</v>
      </c>
      <c r="E169" s="137" t="s">
        <v>285</v>
      </c>
      <c r="F169" s="138" t="s">
        <v>286</v>
      </c>
      <c r="G169" s="139" t="s">
        <v>267</v>
      </c>
      <c r="H169" s="140">
        <v>1.65</v>
      </c>
      <c r="I169" s="202"/>
      <c r="J169" s="141">
        <f>ROUND(I169*H169,2)</f>
        <v>0</v>
      </c>
      <c r="K169" s="138" t="s">
        <v>1</v>
      </c>
      <c r="L169" s="31"/>
      <c r="M169" s="142" t="s">
        <v>1</v>
      </c>
      <c r="N169" s="143" t="s">
        <v>40</v>
      </c>
      <c r="O169" s="144">
        <v>0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30"/>
      <c r="V169" s="204"/>
      <c r="W169" s="30"/>
      <c r="X169" s="30"/>
      <c r="Y169" s="30"/>
      <c r="Z169" s="30"/>
      <c r="AA169" s="30"/>
      <c r="AB169" s="30"/>
      <c r="AC169" s="30"/>
      <c r="AD169" s="30"/>
      <c r="AE169" s="30"/>
      <c r="AR169" s="146" t="s">
        <v>138</v>
      </c>
      <c r="AT169" s="146" t="s">
        <v>134</v>
      </c>
      <c r="AU169" s="146" t="s">
        <v>85</v>
      </c>
      <c r="AY169" s="18" t="s">
        <v>133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8" t="s">
        <v>83</v>
      </c>
      <c r="BK169" s="147">
        <f>ROUND(I169*H169,2)</f>
        <v>0</v>
      </c>
      <c r="BL169" s="18" t="s">
        <v>138</v>
      </c>
      <c r="BM169" s="146" t="s">
        <v>733</v>
      </c>
    </row>
    <row r="170" spans="1:65" s="11" customFormat="1" ht="25.9" customHeight="1">
      <c r="B170" s="125"/>
      <c r="D170" s="126" t="s">
        <v>74</v>
      </c>
      <c r="E170" s="127" t="s">
        <v>288</v>
      </c>
      <c r="F170" s="127" t="s">
        <v>289</v>
      </c>
      <c r="J170" s="128">
        <f>BK170</f>
        <v>0</v>
      </c>
      <c r="L170" s="125"/>
      <c r="M170" s="129"/>
      <c r="N170" s="130"/>
      <c r="O170" s="130"/>
      <c r="P170" s="131">
        <f>P171+P177+P199+P213+P226+P244+P263+P277</f>
        <v>65.589181999999994</v>
      </c>
      <c r="Q170" s="130"/>
      <c r="R170" s="131">
        <f>R171+R177+R199+R213+R226+R244+R263+R277</f>
        <v>1.270759</v>
      </c>
      <c r="S170" s="130"/>
      <c r="T170" s="132">
        <f>T171+T177+T199+T213+T226+T244+T263+T277</f>
        <v>0.59805999999999993</v>
      </c>
      <c r="AR170" s="126" t="s">
        <v>85</v>
      </c>
      <c r="AT170" s="133" t="s">
        <v>74</v>
      </c>
      <c r="AU170" s="133" t="s">
        <v>75</v>
      </c>
      <c r="AY170" s="126" t="s">
        <v>133</v>
      </c>
      <c r="BK170" s="134">
        <f>BK171+BK177+BK199+BK213+BK226+BK244+BK263+BK277</f>
        <v>0</v>
      </c>
    </row>
    <row r="171" spans="1:65" s="11" customFormat="1" ht="22.9" customHeight="1">
      <c r="B171" s="125"/>
      <c r="D171" s="126" t="s">
        <v>74</v>
      </c>
      <c r="E171" s="176" t="s">
        <v>734</v>
      </c>
      <c r="F171" s="176" t="s">
        <v>735</v>
      </c>
      <c r="J171" s="177">
        <f>BK171</f>
        <v>0</v>
      </c>
      <c r="L171" s="125"/>
      <c r="M171" s="129"/>
      <c r="N171" s="130"/>
      <c r="O171" s="130"/>
      <c r="P171" s="131">
        <f>SUM(P172:P176)</f>
        <v>0.91700000000000004</v>
      </c>
      <c r="Q171" s="130"/>
      <c r="R171" s="131">
        <f>SUM(R172:R176)</f>
        <v>0</v>
      </c>
      <c r="S171" s="130"/>
      <c r="T171" s="132">
        <f>SUM(T172:T176)</f>
        <v>4.1259999999999998E-2</v>
      </c>
      <c r="AR171" s="126" t="s">
        <v>85</v>
      </c>
      <c r="AT171" s="133" t="s">
        <v>74</v>
      </c>
      <c r="AU171" s="133" t="s">
        <v>83</v>
      </c>
      <c r="AY171" s="126" t="s">
        <v>133</v>
      </c>
      <c r="BK171" s="134">
        <f>SUM(BK172:BK176)</f>
        <v>0</v>
      </c>
    </row>
    <row r="172" spans="1:65" s="2" customFormat="1" ht="16.5" customHeight="1">
      <c r="A172" s="30"/>
      <c r="B172" s="135"/>
      <c r="C172" s="136" t="s">
        <v>253</v>
      </c>
      <c r="D172" s="136" t="s">
        <v>134</v>
      </c>
      <c r="E172" s="137" t="s">
        <v>736</v>
      </c>
      <c r="F172" s="138" t="s">
        <v>737</v>
      </c>
      <c r="G172" s="139" t="s">
        <v>180</v>
      </c>
      <c r="H172" s="140">
        <v>10</v>
      </c>
      <c r="I172" s="202"/>
      <c r="J172" s="141">
        <f>ROUND(I172*H172,2)</f>
        <v>0</v>
      </c>
      <c r="K172" s="138" t="s">
        <v>181</v>
      </c>
      <c r="L172" s="31"/>
      <c r="M172" s="142" t="s">
        <v>1</v>
      </c>
      <c r="N172" s="143" t="s">
        <v>40</v>
      </c>
      <c r="O172" s="144">
        <v>3.5000000000000003E-2</v>
      </c>
      <c r="P172" s="144">
        <f>O172*H172</f>
        <v>0.35000000000000003</v>
      </c>
      <c r="Q172" s="144">
        <v>0</v>
      </c>
      <c r="R172" s="144">
        <f>Q172*H172</f>
        <v>0</v>
      </c>
      <c r="S172" s="144">
        <v>4.0000000000000001E-3</v>
      </c>
      <c r="T172" s="145">
        <f>S172*H172</f>
        <v>0.04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6" t="s">
        <v>269</v>
      </c>
      <c r="AT172" s="146" t="s">
        <v>134</v>
      </c>
      <c r="AU172" s="146" t="s">
        <v>85</v>
      </c>
      <c r="AY172" s="18" t="s">
        <v>133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8" t="s">
        <v>83</v>
      </c>
      <c r="BK172" s="147">
        <f>ROUND(I172*H172,2)</f>
        <v>0</v>
      </c>
      <c r="BL172" s="18" t="s">
        <v>269</v>
      </c>
      <c r="BM172" s="146" t="s">
        <v>738</v>
      </c>
    </row>
    <row r="173" spans="1:65" s="12" customFormat="1">
      <c r="B173" s="148"/>
      <c r="D173" s="149" t="s">
        <v>143</v>
      </c>
      <c r="E173" s="150" t="s">
        <v>1</v>
      </c>
      <c r="F173" s="151" t="s">
        <v>739</v>
      </c>
      <c r="H173" s="150" t="s">
        <v>1</v>
      </c>
      <c r="L173" s="148"/>
      <c r="M173" s="152"/>
      <c r="N173" s="153"/>
      <c r="O173" s="153"/>
      <c r="P173" s="153"/>
      <c r="Q173" s="153"/>
      <c r="R173" s="153"/>
      <c r="S173" s="153"/>
      <c r="T173" s="154"/>
      <c r="Y173" s="205"/>
      <c r="AT173" s="150" t="s">
        <v>143</v>
      </c>
      <c r="AU173" s="150" t="s">
        <v>85</v>
      </c>
      <c r="AV173" s="12" t="s">
        <v>83</v>
      </c>
      <c r="AW173" s="12" t="s">
        <v>29</v>
      </c>
      <c r="AX173" s="12" t="s">
        <v>75</v>
      </c>
      <c r="AY173" s="150" t="s">
        <v>133</v>
      </c>
    </row>
    <row r="174" spans="1:65" s="13" customFormat="1">
      <c r="B174" s="155"/>
      <c r="D174" s="149" t="s">
        <v>143</v>
      </c>
      <c r="E174" s="156" t="s">
        <v>1</v>
      </c>
      <c r="F174" s="157" t="s">
        <v>740</v>
      </c>
      <c r="H174" s="158">
        <v>10</v>
      </c>
      <c r="L174" s="155"/>
      <c r="M174" s="159"/>
      <c r="N174" s="160"/>
      <c r="O174" s="160"/>
      <c r="P174" s="160"/>
      <c r="Q174" s="160"/>
      <c r="R174" s="160"/>
      <c r="S174" s="160"/>
      <c r="T174" s="161"/>
      <c r="AT174" s="156" t="s">
        <v>143</v>
      </c>
      <c r="AU174" s="156" t="s">
        <v>85</v>
      </c>
      <c r="AV174" s="13" t="s">
        <v>85</v>
      </c>
      <c r="AW174" s="13" t="s">
        <v>29</v>
      </c>
      <c r="AX174" s="13" t="s">
        <v>83</v>
      </c>
      <c r="AY174" s="156" t="s">
        <v>133</v>
      </c>
    </row>
    <row r="175" spans="1:65" s="2" customFormat="1" ht="16.5" customHeight="1">
      <c r="A175" s="30"/>
      <c r="B175" s="135"/>
      <c r="C175" s="136" t="s">
        <v>257</v>
      </c>
      <c r="D175" s="136" t="s">
        <v>134</v>
      </c>
      <c r="E175" s="137" t="s">
        <v>741</v>
      </c>
      <c r="F175" s="138" t="s">
        <v>742</v>
      </c>
      <c r="G175" s="139" t="s">
        <v>295</v>
      </c>
      <c r="H175" s="140">
        <v>12.6</v>
      </c>
      <c r="I175" s="202"/>
      <c r="J175" s="141">
        <f>ROUND(I175*H175,2)</f>
        <v>0</v>
      </c>
      <c r="K175" s="138" t="s">
        <v>181</v>
      </c>
      <c r="L175" s="31"/>
      <c r="M175" s="142" t="s">
        <v>1</v>
      </c>
      <c r="N175" s="143" t="s">
        <v>40</v>
      </c>
      <c r="O175" s="144">
        <v>4.4999999999999998E-2</v>
      </c>
      <c r="P175" s="144">
        <f>O175*H175</f>
        <v>0.56699999999999995</v>
      </c>
      <c r="Q175" s="144">
        <v>0</v>
      </c>
      <c r="R175" s="144">
        <f>Q175*H175</f>
        <v>0</v>
      </c>
      <c r="S175" s="144">
        <v>1E-4</v>
      </c>
      <c r="T175" s="145">
        <f>S175*H175</f>
        <v>1.2600000000000001E-3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6" t="s">
        <v>269</v>
      </c>
      <c r="AT175" s="146" t="s">
        <v>134</v>
      </c>
      <c r="AU175" s="146" t="s">
        <v>85</v>
      </c>
      <c r="AY175" s="18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83</v>
      </c>
      <c r="BK175" s="147">
        <f>ROUND(I175*H175,2)</f>
        <v>0</v>
      </c>
      <c r="BL175" s="18" t="s">
        <v>269</v>
      </c>
      <c r="BM175" s="146" t="s">
        <v>743</v>
      </c>
    </row>
    <row r="176" spans="1:65" s="13" customFormat="1">
      <c r="B176" s="155"/>
      <c r="D176" s="149" t="s">
        <v>143</v>
      </c>
      <c r="E176" s="156" t="s">
        <v>1</v>
      </c>
      <c r="F176" s="157" t="s">
        <v>744</v>
      </c>
      <c r="H176" s="158">
        <v>12.6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143</v>
      </c>
      <c r="AU176" s="156" t="s">
        <v>85</v>
      </c>
      <c r="AV176" s="13" t="s">
        <v>85</v>
      </c>
      <c r="AW176" s="13" t="s">
        <v>29</v>
      </c>
      <c r="AX176" s="13" t="s">
        <v>83</v>
      </c>
      <c r="AY176" s="156" t="s">
        <v>133</v>
      </c>
    </row>
    <row r="177" spans="1:65" s="11" customFormat="1" ht="22.9" customHeight="1">
      <c r="B177" s="125"/>
      <c r="D177" s="126" t="s">
        <v>74</v>
      </c>
      <c r="E177" s="176" t="s">
        <v>745</v>
      </c>
      <c r="F177" s="176" t="s">
        <v>746</v>
      </c>
      <c r="J177" s="177">
        <f>BK177</f>
        <v>0</v>
      </c>
      <c r="L177" s="125"/>
      <c r="M177" s="129"/>
      <c r="N177" s="130"/>
      <c r="O177" s="130"/>
      <c r="P177" s="131">
        <f>SUM(P178:P198)</f>
        <v>3.23136</v>
      </c>
      <c r="Q177" s="130"/>
      <c r="R177" s="131">
        <f>SUM(R178:R198)</f>
        <v>4.0375000000000001E-2</v>
      </c>
      <c r="S177" s="130"/>
      <c r="T177" s="132">
        <f>SUM(T178:T198)</f>
        <v>0</v>
      </c>
      <c r="AR177" s="126" t="s">
        <v>85</v>
      </c>
      <c r="AT177" s="133" t="s">
        <v>74</v>
      </c>
      <c r="AU177" s="133" t="s">
        <v>83</v>
      </c>
      <c r="AY177" s="126" t="s">
        <v>133</v>
      </c>
      <c r="BK177" s="134">
        <f>SUM(BK178:BK198)</f>
        <v>0</v>
      </c>
    </row>
    <row r="178" spans="1:65" s="2" customFormat="1" ht="21.75" customHeight="1">
      <c r="A178" s="30"/>
      <c r="B178" s="135"/>
      <c r="C178" s="136" t="s">
        <v>8</v>
      </c>
      <c r="D178" s="136" t="s">
        <v>134</v>
      </c>
      <c r="E178" s="137" t="s">
        <v>747</v>
      </c>
      <c r="F178" s="138" t="s">
        <v>748</v>
      </c>
      <c r="G178" s="139" t="s">
        <v>180</v>
      </c>
      <c r="H178" s="140">
        <v>6</v>
      </c>
      <c r="I178" s="202"/>
      <c r="J178" s="141">
        <f>ROUND(I178*H178,2)</f>
        <v>0</v>
      </c>
      <c r="K178" s="138" t="s">
        <v>181</v>
      </c>
      <c r="L178" s="31"/>
      <c r="M178" s="142" t="s">
        <v>1</v>
      </c>
      <c r="N178" s="143" t="s">
        <v>40</v>
      </c>
      <c r="O178" s="144">
        <v>0.14099999999999999</v>
      </c>
      <c r="P178" s="144">
        <f>O178*H178</f>
        <v>0.84599999999999986</v>
      </c>
      <c r="Q178" s="144">
        <v>7.2000000000000005E-4</v>
      </c>
      <c r="R178" s="144">
        <f>Q178*H178</f>
        <v>4.3200000000000001E-3</v>
      </c>
      <c r="S178" s="144">
        <v>0</v>
      </c>
      <c r="T178" s="14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6" t="s">
        <v>269</v>
      </c>
      <c r="AT178" s="146" t="s">
        <v>134</v>
      </c>
      <c r="AU178" s="146" t="s">
        <v>85</v>
      </c>
      <c r="AY178" s="18" t="s">
        <v>133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83</v>
      </c>
      <c r="BK178" s="147">
        <f>ROUND(I178*H178,2)</f>
        <v>0</v>
      </c>
      <c r="BL178" s="18" t="s">
        <v>269</v>
      </c>
      <c r="BM178" s="146" t="s">
        <v>749</v>
      </c>
    </row>
    <row r="179" spans="1:65" s="12" customFormat="1">
      <c r="B179" s="148"/>
      <c r="D179" s="149" t="s">
        <v>143</v>
      </c>
      <c r="E179" s="150" t="s">
        <v>1</v>
      </c>
      <c r="F179" s="151" t="s">
        <v>750</v>
      </c>
      <c r="H179" s="150" t="s">
        <v>1</v>
      </c>
      <c r="L179" s="148"/>
      <c r="M179" s="152"/>
      <c r="N179" s="153"/>
      <c r="O179" s="153"/>
      <c r="P179" s="153"/>
      <c r="Q179" s="153"/>
      <c r="R179" s="153"/>
      <c r="S179" s="153"/>
      <c r="T179" s="154"/>
      <c r="AT179" s="150" t="s">
        <v>143</v>
      </c>
      <c r="AU179" s="150" t="s">
        <v>85</v>
      </c>
      <c r="AV179" s="12" t="s">
        <v>83</v>
      </c>
      <c r="AW179" s="12" t="s">
        <v>29</v>
      </c>
      <c r="AX179" s="12" t="s">
        <v>75</v>
      </c>
      <c r="AY179" s="150" t="s">
        <v>133</v>
      </c>
    </row>
    <row r="180" spans="1:65" s="13" customFormat="1">
      <c r="B180" s="155"/>
      <c r="D180" s="149" t="s">
        <v>143</v>
      </c>
      <c r="E180" s="156" t="s">
        <v>1</v>
      </c>
      <c r="F180" s="157" t="s">
        <v>751</v>
      </c>
      <c r="H180" s="158">
        <v>6</v>
      </c>
      <c r="L180" s="155"/>
      <c r="M180" s="159"/>
      <c r="N180" s="160"/>
      <c r="O180" s="160"/>
      <c r="P180" s="160"/>
      <c r="Q180" s="160"/>
      <c r="R180" s="160"/>
      <c r="S180" s="160"/>
      <c r="T180" s="161"/>
      <c r="AT180" s="156" t="s">
        <v>143</v>
      </c>
      <c r="AU180" s="156" t="s">
        <v>85</v>
      </c>
      <c r="AV180" s="13" t="s">
        <v>85</v>
      </c>
      <c r="AW180" s="13" t="s">
        <v>29</v>
      </c>
      <c r="AX180" s="13" t="s">
        <v>83</v>
      </c>
      <c r="AY180" s="156" t="s">
        <v>133</v>
      </c>
    </row>
    <row r="181" spans="1:65" s="2" customFormat="1" ht="21.75" customHeight="1">
      <c r="A181" s="30"/>
      <c r="B181" s="135"/>
      <c r="C181" s="189" t="s">
        <v>269</v>
      </c>
      <c r="D181" s="189" t="s">
        <v>435</v>
      </c>
      <c r="E181" s="190" t="s">
        <v>752</v>
      </c>
      <c r="F181" s="191" t="s">
        <v>753</v>
      </c>
      <c r="G181" s="192" t="s">
        <v>180</v>
      </c>
      <c r="H181" s="193">
        <v>6.9</v>
      </c>
      <c r="I181" s="203"/>
      <c r="J181" s="194">
        <f>ROUND(I181*H181,2)</f>
        <v>0</v>
      </c>
      <c r="K181" s="191" t="s">
        <v>181</v>
      </c>
      <c r="L181" s="195"/>
      <c r="M181" s="196" t="s">
        <v>1</v>
      </c>
      <c r="N181" s="197" t="s">
        <v>40</v>
      </c>
      <c r="O181" s="144">
        <v>0</v>
      </c>
      <c r="P181" s="144">
        <f>O181*H181</f>
        <v>0</v>
      </c>
      <c r="Q181" s="144">
        <v>2.5000000000000001E-3</v>
      </c>
      <c r="R181" s="144">
        <f>Q181*H181</f>
        <v>1.7250000000000001E-2</v>
      </c>
      <c r="S181" s="144">
        <v>0</v>
      </c>
      <c r="T181" s="145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6" t="s">
        <v>422</v>
      </c>
      <c r="AT181" s="146" t="s">
        <v>435</v>
      </c>
      <c r="AU181" s="146" t="s">
        <v>85</v>
      </c>
      <c r="AY181" s="18" t="s">
        <v>133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8" t="s">
        <v>83</v>
      </c>
      <c r="BK181" s="147">
        <f>ROUND(I181*H181,2)</f>
        <v>0</v>
      </c>
      <c r="BL181" s="18" t="s">
        <v>269</v>
      </c>
      <c r="BM181" s="146" t="s">
        <v>754</v>
      </c>
    </row>
    <row r="182" spans="1:65" s="13" customFormat="1">
      <c r="B182" s="155"/>
      <c r="D182" s="149" t="s">
        <v>143</v>
      </c>
      <c r="F182" s="157" t="s">
        <v>755</v>
      </c>
      <c r="H182" s="158">
        <v>6.9</v>
      </c>
      <c r="L182" s="155"/>
      <c r="M182" s="159"/>
      <c r="N182" s="160"/>
      <c r="O182" s="160"/>
      <c r="P182" s="160"/>
      <c r="Q182" s="160"/>
      <c r="R182" s="160"/>
      <c r="S182" s="160"/>
      <c r="T182" s="161"/>
      <c r="AT182" s="156" t="s">
        <v>143</v>
      </c>
      <c r="AU182" s="156" t="s">
        <v>85</v>
      </c>
      <c r="AV182" s="13" t="s">
        <v>85</v>
      </c>
      <c r="AW182" s="13" t="s">
        <v>3</v>
      </c>
      <c r="AX182" s="13" t="s">
        <v>83</v>
      </c>
      <c r="AY182" s="156" t="s">
        <v>133</v>
      </c>
    </row>
    <row r="183" spans="1:65" s="2" customFormat="1" ht="21.75" customHeight="1">
      <c r="A183" s="30"/>
      <c r="B183" s="135"/>
      <c r="C183" s="136" t="s">
        <v>274</v>
      </c>
      <c r="D183" s="136" t="s">
        <v>134</v>
      </c>
      <c r="E183" s="137" t="s">
        <v>756</v>
      </c>
      <c r="F183" s="138" t="s">
        <v>757</v>
      </c>
      <c r="G183" s="139" t="s">
        <v>180</v>
      </c>
      <c r="H183" s="140">
        <v>3</v>
      </c>
      <c r="I183" s="202"/>
      <c r="J183" s="141">
        <f>ROUND(I183*H183,2)</f>
        <v>0</v>
      </c>
      <c r="K183" s="138" t="s">
        <v>181</v>
      </c>
      <c r="L183" s="31"/>
      <c r="M183" s="142" t="s">
        <v>1</v>
      </c>
      <c r="N183" s="143" t="s">
        <v>40</v>
      </c>
      <c r="O183" s="144">
        <v>0.3</v>
      </c>
      <c r="P183" s="144">
        <f>O183*H183</f>
        <v>0.89999999999999991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269</v>
      </c>
      <c r="AT183" s="146" t="s">
        <v>134</v>
      </c>
      <c r="AU183" s="146" t="s">
        <v>85</v>
      </c>
      <c r="AY183" s="18" t="s">
        <v>133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83</v>
      </c>
      <c r="BK183" s="147">
        <f>ROUND(I183*H183,2)</f>
        <v>0</v>
      </c>
      <c r="BL183" s="18" t="s">
        <v>269</v>
      </c>
      <c r="BM183" s="146" t="s">
        <v>758</v>
      </c>
    </row>
    <row r="184" spans="1:65" s="13" customFormat="1">
      <c r="B184" s="155"/>
      <c r="D184" s="149" t="s">
        <v>143</v>
      </c>
      <c r="E184" s="156" t="s">
        <v>1</v>
      </c>
      <c r="F184" s="157" t="s">
        <v>759</v>
      </c>
      <c r="H184" s="158">
        <v>3</v>
      </c>
      <c r="L184" s="155"/>
      <c r="M184" s="159"/>
      <c r="N184" s="160"/>
      <c r="O184" s="160"/>
      <c r="P184" s="160"/>
      <c r="Q184" s="160"/>
      <c r="R184" s="160"/>
      <c r="S184" s="160"/>
      <c r="T184" s="161"/>
      <c r="AT184" s="156" t="s">
        <v>143</v>
      </c>
      <c r="AU184" s="156" t="s">
        <v>85</v>
      </c>
      <c r="AV184" s="13" t="s">
        <v>85</v>
      </c>
      <c r="AW184" s="13" t="s">
        <v>29</v>
      </c>
      <c r="AX184" s="13" t="s">
        <v>83</v>
      </c>
      <c r="AY184" s="156" t="s">
        <v>133</v>
      </c>
    </row>
    <row r="185" spans="1:65" s="2" customFormat="1" ht="21.75" customHeight="1">
      <c r="A185" s="30"/>
      <c r="B185" s="135"/>
      <c r="C185" s="189" t="s">
        <v>284</v>
      </c>
      <c r="D185" s="189" t="s">
        <v>435</v>
      </c>
      <c r="E185" s="190" t="s">
        <v>752</v>
      </c>
      <c r="F185" s="191" t="s">
        <v>753</v>
      </c>
      <c r="G185" s="192" t="s">
        <v>180</v>
      </c>
      <c r="H185" s="193">
        <v>3.45</v>
      </c>
      <c r="I185" s="203"/>
      <c r="J185" s="194">
        <f>ROUND(I185*H185,2)</f>
        <v>0</v>
      </c>
      <c r="K185" s="191" t="s">
        <v>181</v>
      </c>
      <c r="L185" s="195"/>
      <c r="M185" s="196" t="s">
        <v>1</v>
      </c>
      <c r="N185" s="197" t="s">
        <v>40</v>
      </c>
      <c r="O185" s="144">
        <v>0</v>
      </c>
      <c r="P185" s="144">
        <f>O185*H185</f>
        <v>0</v>
      </c>
      <c r="Q185" s="144">
        <v>2.5000000000000001E-3</v>
      </c>
      <c r="R185" s="144">
        <f>Q185*H185</f>
        <v>8.6250000000000007E-3</v>
      </c>
      <c r="S185" s="144">
        <v>0</v>
      </c>
      <c r="T185" s="14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6" t="s">
        <v>422</v>
      </c>
      <c r="AT185" s="146" t="s">
        <v>435</v>
      </c>
      <c r="AU185" s="146" t="s">
        <v>85</v>
      </c>
      <c r="AY185" s="18" t="s">
        <v>133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83</v>
      </c>
      <c r="BK185" s="147">
        <f>ROUND(I185*H185,2)</f>
        <v>0</v>
      </c>
      <c r="BL185" s="18" t="s">
        <v>269</v>
      </c>
      <c r="BM185" s="146" t="s">
        <v>760</v>
      </c>
    </row>
    <row r="186" spans="1:65" s="13" customFormat="1">
      <c r="B186" s="155"/>
      <c r="D186" s="149" t="s">
        <v>143</v>
      </c>
      <c r="F186" s="157" t="s">
        <v>761</v>
      </c>
      <c r="H186" s="158">
        <v>3.45</v>
      </c>
      <c r="L186" s="155"/>
      <c r="M186" s="159"/>
      <c r="N186" s="160"/>
      <c r="O186" s="160"/>
      <c r="P186" s="160"/>
      <c r="Q186" s="160"/>
      <c r="R186" s="160"/>
      <c r="S186" s="160"/>
      <c r="T186" s="161"/>
      <c r="AT186" s="156" t="s">
        <v>143</v>
      </c>
      <c r="AU186" s="156" t="s">
        <v>85</v>
      </c>
      <c r="AV186" s="13" t="s">
        <v>85</v>
      </c>
      <c r="AW186" s="13" t="s">
        <v>3</v>
      </c>
      <c r="AX186" s="13" t="s">
        <v>83</v>
      </c>
      <c r="AY186" s="156" t="s">
        <v>133</v>
      </c>
    </row>
    <row r="187" spans="1:65" s="2" customFormat="1" ht="33" customHeight="1">
      <c r="A187" s="30"/>
      <c r="B187" s="135"/>
      <c r="C187" s="136" t="s">
        <v>292</v>
      </c>
      <c r="D187" s="136" t="s">
        <v>134</v>
      </c>
      <c r="E187" s="137" t="s">
        <v>762</v>
      </c>
      <c r="F187" s="138" t="s">
        <v>763</v>
      </c>
      <c r="G187" s="139" t="s">
        <v>416</v>
      </c>
      <c r="H187" s="140">
        <v>2</v>
      </c>
      <c r="I187" s="202"/>
      <c r="J187" s="141">
        <f>ROUND(I187*H187,2)</f>
        <v>0</v>
      </c>
      <c r="K187" s="138" t="s">
        <v>383</v>
      </c>
      <c r="L187" s="31"/>
      <c r="M187" s="142" t="s">
        <v>1</v>
      </c>
      <c r="N187" s="143" t="s">
        <v>40</v>
      </c>
      <c r="O187" s="144">
        <v>0.2</v>
      </c>
      <c r="P187" s="144">
        <f>O187*H187</f>
        <v>0.4</v>
      </c>
      <c r="Q187" s="144">
        <v>8.0000000000000004E-4</v>
      </c>
      <c r="R187" s="144">
        <f>Q187*H187</f>
        <v>1.6000000000000001E-3</v>
      </c>
      <c r="S187" s="144">
        <v>0</v>
      </c>
      <c r="T187" s="145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6" t="s">
        <v>269</v>
      </c>
      <c r="AT187" s="146" t="s">
        <v>134</v>
      </c>
      <c r="AU187" s="146" t="s">
        <v>85</v>
      </c>
      <c r="AY187" s="18" t="s">
        <v>133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8" t="s">
        <v>83</v>
      </c>
      <c r="BK187" s="147">
        <f>ROUND(I187*H187,2)</f>
        <v>0</v>
      </c>
      <c r="BL187" s="18" t="s">
        <v>269</v>
      </c>
      <c r="BM187" s="146" t="s">
        <v>764</v>
      </c>
    </row>
    <row r="188" spans="1:65" s="12" customFormat="1">
      <c r="B188" s="148"/>
      <c r="D188" s="149" t="s">
        <v>143</v>
      </c>
      <c r="E188" s="150" t="s">
        <v>1</v>
      </c>
      <c r="F188" s="151" t="s">
        <v>765</v>
      </c>
      <c r="H188" s="150" t="s">
        <v>1</v>
      </c>
      <c r="L188" s="148"/>
      <c r="M188" s="152"/>
      <c r="N188" s="153"/>
      <c r="O188" s="153"/>
      <c r="P188" s="153"/>
      <c r="Q188" s="153"/>
      <c r="R188" s="153"/>
      <c r="S188" s="153"/>
      <c r="T188" s="154"/>
      <c r="AT188" s="150" t="s">
        <v>143</v>
      </c>
      <c r="AU188" s="150" t="s">
        <v>85</v>
      </c>
      <c r="AV188" s="12" t="s">
        <v>83</v>
      </c>
      <c r="AW188" s="12" t="s">
        <v>29</v>
      </c>
      <c r="AX188" s="12" t="s">
        <v>75</v>
      </c>
      <c r="AY188" s="150" t="s">
        <v>133</v>
      </c>
    </row>
    <row r="189" spans="1:65" s="12" customFormat="1">
      <c r="B189" s="148"/>
      <c r="D189" s="149" t="s">
        <v>143</v>
      </c>
      <c r="E189" s="150" t="s">
        <v>1</v>
      </c>
      <c r="F189" s="151" t="s">
        <v>766</v>
      </c>
      <c r="H189" s="150" t="s">
        <v>1</v>
      </c>
      <c r="L189" s="148"/>
      <c r="M189" s="152"/>
      <c r="N189" s="153"/>
      <c r="O189" s="153"/>
      <c r="P189" s="153"/>
      <c r="Q189" s="153"/>
      <c r="R189" s="153"/>
      <c r="S189" s="153"/>
      <c r="T189" s="154"/>
      <c r="AT189" s="150" t="s">
        <v>143</v>
      </c>
      <c r="AU189" s="150" t="s">
        <v>85</v>
      </c>
      <c r="AV189" s="12" t="s">
        <v>83</v>
      </c>
      <c r="AW189" s="12" t="s">
        <v>29</v>
      </c>
      <c r="AX189" s="12" t="s">
        <v>75</v>
      </c>
      <c r="AY189" s="150" t="s">
        <v>133</v>
      </c>
    </row>
    <row r="190" spans="1:65" s="13" customFormat="1">
      <c r="B190" s="155"/>
      <c r="D190" s="149" t="s">
        <v>143</v>
      </c>
      <c r="E190" s="156" t="s">
        <v>1</v>
      </c>
      <c r="F190" s="157" t="s">
        <v>85</v>
      </c>
      <c r="H190" s="158">
        <v>2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143</v>
      </c>
      <c r="AU190" s="156" t="s">
        <v>85</v>
      </c>
      <c r="AV190" s="13" t="s">
        <v>85</v>
      </c>
      <c r="AW190" s="13" t="s">
        <v>29</v>
      </c>
      <c r="AX190" s="13" t="s">
        <v>83</v>
      </c>
      <c r="AY190" s="156" t="s">
        <v>133</v>
      </c>
    </row>
    <row r="191" spans="1:65" s="2" customFormat="1" ht="33" customHeight="1">
      <c r="A191" s="30"/>
      <c r="B191" s="135"/>
      <c r="C191" s="136" t="s">
        <v>297</v>
      </c>
      <c r="D191" s="136" t="s">
        <v>134</v>
      </c>
      <c r="E191" s="137" t="s">
        <v>767</v>
      </c>
      <c r="F191" s="138" t="s">
        <v>768</v>
      </c>
      <c r="G191" s="139" t="s">
        <v>416</v>
      </c>
      <c r="H191" s="140">
        <v>2</v>
      </c>
      <c r="I191" s="202"/>
      <c r="J191" s="141">
        <f>ROUND(I191*H191,2)</f>
        <v>0</v>
      </c>
      <c r="K191" s="138" t="s">
        <v>383</v>
      </c>
      <c r="L191" s="31"/>
      <c r="M191" s="142" t="s">
        <v>1</v>
      </c>
      <c r="N191" s="143" t="s">
        <v>40</v>
      </c>
      <c r="O191" s="144">
        <v>0.2</v>
      </c>
      <c r="P191" s="144">
        <f>O191*H191</f>
        <v>0.4</v>
      </c>
      <c r="Q191" s="144">
        <v>2.2200000000000002E-3</v>
      </c>
      <c r="R191" s="144">
        <f>Q191*H191</f>
        <v>4.4400000000000004E-3</v>
      </c>
      <c r="S191" s="144">
        <v>0</v>
      </c>
      <c r="T191" s="145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6" t="s">
        <v>269</v>
      </c>
      <c r="AT191" s="146" t="s">
        <v>134</v>
      </c>
      <c r="AU191" s="146" t="s">
        <v>85</v>
      </c>
      <c r="AY191" s="18" t="s">
        <v>133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83</v>
      </c>
      <c r="BK191" s="147">
        <f>ROUND(I191*H191,2)</f>
        <v>0</v>
      </c>
      <c r="BL191" s="18" t="s">
        <v>269</v>
      </c>
      <c r="BM191" s="146" t="s">
        <v>769</v>
      </c>
    </row>
    <row r="192" spans="1:65" s="12" customFormat="1">
      <c r="B192" s="148"/>
      <c r="D192" s="149" t="s">
        <v>143</v>
      </c>
      <c r="E192" s="150" t="s">
        <v>1</v>
      </c>
      <c r="F192" s="151" t="s">
        <v>770</v>
      </c>
      <c r="H192" s="150" t="s">
        <v>1</v>
      </c>
      <c r="L192" s="148"/>
      <c r="M192" s="152"/>
      <c r="N192" s="153"/>
      <c r="O192" s="153"/>
      <c r="P192" s="153"/>
      <c r="Q192" s="153"/>
      <c r="R192" s="153"/>
      <c r="S192" s="153"/>
      <c r="T192" s="154"/>
      <c r="AT192" s="150" t="s">
        <v>143</v>
      </c>
      <c r="AU192" s="150" t="s">
        <v>85</v>
      </c>
      <c r="AV192" s="12" t="s">
        <v>83</v>
      </c>
      <c r="AW192" s="12" t="s">
        <v>29</v>
      </c>
      <c r="AX192" s="12" t="s">
        <v>75</v>
      </c>
      <c r="AY192" s="150" t="s">
        <v>133</v>
      </c>
    </row>
    <row r="193" spans="1:65" s="12" customFormat="1">
      <c r="B193" s="148"/>
      <c r="D193" s="149" t="s">
        <v>143</v>
      </c>
      <c r="E193" s="150" t="s">
        <v>1</v>
      </c>
      <c r="F193" s="151" t="s">
        <v>771</v>
      </c>
      <c r="H193" s="150" t="s">
        <v>1</v>
      </c>
      <c r="L193" s="148"/>
      <c r="M193" s="152"/>
      <c r="N193" s="153"/>
      <c r="O193" s="153"/>
      <c r="P193" s="153"/>
      <c r="Q193" s="153"/>
      <c r="R193" s="153"/>
      <c r="S193" s="153"/>
      <c r="T193" s="154"/>
      <c r="AT193" s="150" t="s">
        <v>143</v>
      </c>
      <c r="AU193" s="150" t="s">
        <v>85</v>
      </c>
      <c r="AV193" s="12" t="s">
        <v>83</v>
      </c>
      <c r="AW193" s="12" t="s">
        <v>29</v>
      </c>
      <c r="AX193" s="12" t="s">
        <v>75</v>
      </c>
      <c r="AY193" s="150" t="s">
        <v>133</v>
      </c>
    </row>
    <row r="194" spans="1:65" s="13" customFormat="1">
      <c r="B194" s="155"/>
      <c r="D194" s="149" t="s">
        <v>143</v>
      </c>
      <c r="E194" s="156" t="s">
        <v>1</v>
      </c>
      <c r="F194" s="157" t="s">
        <v>85</v>
      </c>
      <c r="H194" s="158">
        <v>2</v>
      </c>
      <c r="L194" s="155"/>
      <c r="M194" s="159"/>
      <c r="N194" s="160"/>
      <c r="O194" s="160"/>
      <c r="P194" s="160"/>
      <c r="Q194" s="160"/>
      <c r="R194" s="160"/>
      <c r="S194" s="160"/>
      <c r="T194" s="161"/>
      <c r="AT194" s="156" t="s">
        <v>143</v>
      </c>
      <c r="AU194" s="156" t="s">
        <v>85</v>
      </c>
      <c r="AV194" s="13" t="s">
        <v>85</v>
      </c>
      <c r="AW194" s="13" t="s">
        <v>29</v>
      </c>
      <c r="AX194" s="13" t="s">
        <v>83</v>
      </c>
      <c r="AY194" s="156" t="s">
        <v>133</v>
      </c>
    </row>
    <row r="195" spans="1:65" s="2" customFormat="1" ht="21.75" customHeight="1">
      <c r="A195" s="30"/>
      <c r="B195" s="135"/>
      <c r="C195" s="136" t="s">
        <v>7</v>
      </c>
      <c r="D195" s="136" t="s">
        <v>134</v>
      </c>
      <c r="E195" s="137" t="s">
        <v>772</v>
      </c>
      <c r="F195" s="138" t="s">
        <v>773</v>
      </c>
      <c r="G195" s="139" t="s">
        <v>180</v>
      </c>
      <c r="H195" s="140">
        <v>6.9</v>
      </c>
      <c r="I195" s="202"/>
      <c r="J195" s="141">
        <f>ROUND(I195*H195,2)</f>
        <v>0</v>
      </c>
      <c r="K195" s="138" t="s">
        <v>181</v>
      </c>
      <c r="L195" s="31"/>
      <c r="M195" s="142" t="s">
        <v>1</v>
      </c>
      <c r="N195" s="143" t="s">
        <v>40</v>
      </c>
      <c r="O195" s="144">
        <v>0.09</v>
      </c>
      <c r="P195" s="144">
        <f>O195*H195</f>
        <v>0.621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269</v>
      </c>
      <c r="AT195" s="146" t="s">
        <v>134</v>
      </c>
      <c r="AU195" s="146" t="s">
        <v>85</v>
      </c>
      <c r="AY195" s="18" t="s">
        <v>133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83</v>
      </c>
      <c r="BK195" s="147">
        <f>ROUND(I195*H195,2)</f>
        <v>0</v>
      </c>
      <c r="BL195" s="18" t="s">
        <v>269</v>
      </c>
      <c r="BM195" s="146" t="s">
        <v>774</v>
      </c>
    </row>
    <row r="196" spans="1:65" s="2" customFormat="1" ht="21.75" customHeight="1">
      <c r="A196" s="30"/>
      <c r="B196" s="135"/>
      <c r="C196" s="189" t="s">
        <v>309</v>
      </c>
      <c r="D196" s="189" t="s">
        <v>435</v>
      </c>
      <c r="E196" s="190" t="s">
        <v>775</v>
      </c>
      <c r="F196" s="191" t="s">
        <v>776</v>
      </c>
      <c r="G196" s="192" t="s">
        <v>180</v>
      </c>
      <c r="H196" s="193">
        <v>8.2799999999999994</v>
      </c>
      <c r="I196" s="206"/>
      <c r="J196" s="194">
        <f>ROUND(I196*H196,2)</f>
        <v>0</v>
      </c>
      <c r="K196" s="191" t="s">
        <v>181</v>
      </c>
      <c r="L196" s="195"/>
      <c r="M196" s="196" t="s">
        <v>1</v>
      </c>
      <c r="N196" s="197" t="s">
        <v>40</v>
      </c>
      <c r="O196" s="144">
        <v>0</v>
      </c>
      <c r="P196" s="144">
        <f>O196*H196</f>
        <v>0</v>
      </c>
      <c r="Q196" s="144">
        <v>5.0000000000000001E-4</v>
      </c>
      <c r="R196" s="144">
        <f>Q196*H196</f>
        <v>4.1399999999999996E-3</v>
      </c>
      <c r="S196" s="144">
        <v>0</v>
      </c>
      <c r="T196" s="145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6" t="s">
        <v>422</v>
      </c>
      <c r="AT196" s="146" t="s">
        <v>435</v>
      </c>
      <c r="AU196" s="146" t="s">
        <v>85</v>
      </c>
      <c r="AY196" s="18" t="s">
        <v>133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8" t="s">
        <v>83</v>
      </c>
      <c r="BK196" s="147">
        <f>ROUND(I196*H196,2)</f>
        <v>0</v>
      </c>
      <c r="BL196" s="18" t="s">
        <v>269</v>
      </c>
      <c r="BM196" s="146" t="s">
        <v>777</v>
      </c>
    </row>
    <row r="197" spans="1:65" s="13" customFormat="1">
      <c r="B197" s="155"/>
      <c r="D197" s="149" t="s">
        <v>143</v>
      </c>
      <c r="F197" s="157" t="s">
        <v>778</v>
      </c>
      <c r="H197" s="158">
        <v>8.2799999999999994</v>
      </c>
      <c r="L197" s="155"/>
      <c r="M197" s="159"/>
      <c r="N197" s="160"/>
      <c r="O197" s="160"/>
      <c r="P197" s="160"/>
      <c r="Q197" s="160"/>
      <c r="R197" s="160"/>
      <c r="S197" s="160"/>
      <c r="T197" s="161"/>
      <c r="AT197" s="156" t="s">
        <v>143</v>
      </c>
      <c r="AU197" s="156" t="s">
        <v>85</v>
      </c>
      <c r="AV197" s="13" t="s">
        <v>85</v>
      </c>
      <c r="AW197" s="13" t="s">
        <v>3</v>
      </c>
      <c r="AX197" s="13" t="s">
        <v>83</v>
      </c>
      <c r="AY197" s="156" t="s">
        <v>133</v>
      </c>
    </row>
    <row r="198" spans="1:65" s="2" customFormat="1" ht="21.75" customHeight="1">
      <c r="A198" s="30"/>
      <c r="B198" s="135"/>
      <c r="C198" s="136" t="s">
        <v>315</v>
      </c>
      <c r="D198" s="136" t="s">
        <v>134</v>
      </c>
      <c r="E198" s="137" t="s">
        <v>779</v>
      </c>
      <c r="F198" s="138" t="s">
        <v>780</v>
      </c>
      <c r="G198" s="139" t="s">
        <v>267</v>
      </c>
      <c r="H198" s="140">
        <v>0.04</v>
      </c>
      <c r="I198" s="202"/>
      <c r="J198" s="141">
        <f>ROUND(I198*H198,2)</f>
        <v>0</v>
      </c>
      <c r="K198" s="138" t="s">
        <v>181</v>
      </c>
      <c r="L198" s="31"/>
      <c r="M198" s="142" t="s">
        <v>1</v>
      </c>
      <c r="N198" s="143" t="s">
        <v>40</v>
      </c>
      <c r="O198" s="144">
        <v>1.609</v>
      </c>
      <c r="P198" s="144">
        <f>O198*H198</f>
        <v>6.4360000000000001E-2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6" t="s">
        <v>269</v>
      </c>
      <c r="AT198" s="146" t="s">
        <v>134</v>
      </c>
      <c r="AU198" s="146" t="s">
        <v>85</v>
      </c>
      <c r="AY198" s="18" t="s">
        <v>133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83</v>
      </c>
      <c r="BK198" s="147">
        <f>ROUND(I198*H198,2)</f>
        <v>0</v>
      </c>
      <c r="BL198" s="18" t="s">
        <v>269</v>
      </c>
      <c r="BM198" s="146" t="s">
        <v>781</v>
      </c>
    </row>
    <row r="199" spans="1:65" s="11" customFormat="1" ht="22.9" customHeight="1">
      <c r="B199" s="125"/>
      <c r="D199" s="126" t="s">
        <v>74</v>
      </c>
      <c r="E199" s="176" t="s">
        <v>782</v>
      </c>
      <c r="F199" s="176" t="s">
        <v>783</v>
      </c>
      <c r="J199" s="177">
        <f>BK199</f>
        <v>0</v>
      </c>
      <c r="L199" s="125"/>
      <c r="M199" s="129"/>
      <c r="N199" s="130"/>
      <c r="O199" s="130"/>
      <c r="P199" s="131">
        <f>SUM(P200:P212)</f>
        <v>0</v>
      </c>
      <c r="Q199" s="130"/>
      <c r="R199" s="131">
        <f>SUM(R200:R212)</f>
        <v>0</v>
      </c>
      <c r="S199" s="130"/>
      <c r="T199" s="132">
        <f>SUM(T200:T212)</f>
        <v>0</v>
      </c>
      <c r="AR199" s="126" t="s">
        <v>85</v>
      </c>
      <c r="AT199" s="133" t="s">
        <v>74</v>
      </c>
      <c r="AU199" s="133" t="s">
        <v>83</v>
      </c>
      <c r="AY199" s="126" t="s">
        <v>133</v>
      </c>
      <c r="BK199" s="134">
        <f>SUM(BK200:BK212)</f>
        <v>0</v>
      </c>
    </row>
    <row r="200" spans="1:65" s="2" customFormat="1" ht="16.5" customHeight="1">
      <c r="A200" s="30"/>
      <c r="B200" s="135"/>
      <c r="C200" s="136" t="s">
        <v>319</v>
      </c>
      <c r="D200" s="136" t="s">
        <v>134</v>
      </c>
      <c r="E200" s="137" t="s">
        <v>784</v>
      </c>
      <c r="F200" s="138" t="s">
        <v>785</v>
      </c>
      <c r="G200" s="139" t="s">
        <v>295</v>
      </c>
      <c r="H200" s="140">
        <v>22</v>
      </c>
      <c r="I200" s="202"/>
      <c r="J200" s="141">
        <f>ROUND(I200*H200,2)</f>
        <v>0</v>
      </c>
      <c r="K200" s="138" t="s">
        <v>1</v>
      </c>
      <c r="L200" s="31"/>
      <c r="M200" s="142" t="s">
        <v>1</v>
      </c>
      <c r="N200" s="143" t="s">
        <v>40</v>
      </c>
      <c r="O200" s="144">
        <v>0</v>
      </c>
      <c r="P200" s="144">
        <f>O200*H200</f>
        <v>0</v>
      </c>
      <c r="Q200" s="144">
        <v>0</v>
      </c>
      <c r="R200" s="144">
        <f>Q200*H200</f>
        <v>0</v>
      </c>
      <c r="S200" s="144">
        <v>0</v>
      </c>
      <c r="T200" s="145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6" t="s">
        <v>269</v>
      </c>
      <c r="AT200" s="146" t="s">
        <v>134</v>
      </c>
      <c r="AU200" s="146" t="s">
        <v>85</v>
      </c>
      <c r="AY200" s="18" t="s">
        <v>133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8" t="s">
        <v>83</v>
      </c>
      <c r="BK200" s="147">
        <f>ROUND(I200*H200,2)</f>
        <v>0</v>
      </c>
      <c r="BL200" s="18" t="s">
        <v>269</v>
      </c>
      <c r="BM200" s="146" t="s">
        <v>786</v>
      </c>
    </row>
    <row r="201" spans="1:65" s="13" customFormat="1">
      <c r="B201" s="155"/>
      <c r="D201" s="149" t="s">
        <v>143</v>
      </c>
      <c r="E201" s="156" t="s">
        <v>1</v>
      </c>
      <c r="F201" s="157" t="s">
        <v>309</v>
      </c>
      <c r="H201" s="158">
        <v>22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143</v>
      </c>
      <c r="AU201" s="156" t="s">
        <v>85</v>
      </c>
      <c r="AV201" s="13" t="s">
        <v>85</v>
      </c>
      <c r="AW201" s="13" t="s">
        <v>29</v>
      </c>
      <c r="AX201" s="13" t="s">
        <v>83</v>
      </c>
      <c r="AY201" s="156" t="s">
        <v>133</v>
      </c>
    </row>
    <row r="202" spans="1:65" s="2" customFormat="1" ht="21.75" customHeight="1">
      <c r="A202" s="30"/>
      <c r="B202" s="135"/>
      <c r="C202" s="136" t="s">
        <v>323</v>
      </c>
      <c r="D202" s="136" t="s">
        <v>134</v>
      </c>
      <c r="E202" s="137" t="s">
        <v>787</v>
      </c>
      <c r="F202" s="138" t="s">
        <v>788</v>
      </c>
      <c r="G202" s="139" t="s">
        <v>295</v>
      </c>
      <c r="H202" s="140">
        <v>22</v>
      </c>
      <c r="I202" s="202"/>
      <c r="J202" s="141">
        <f>ROUND(I202*H202,2)</f>
        <v>0</v>
      </c>
      <c r="K202" s="138" t="s">
        <v>1</v>
      </c>
      <c r="L202" s="31"/>
      <c r="M202" s="142" t="s">
        <v>1</v>
      </c>
      <c r="N202" s="143" t="s">
        <v>40</v>
      </c>
      <c r="O202" s="144">
        <v>0</v>
      </c>
      <c r="P202" s="144">
        <f>O202*H202</f>
        <v>0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6" t="s">
        <v>269</v>
      </c>
      <c r="AT202" s="146" t="s">
        <v>134</v>
      </c>
      <c r="AU202" s="146" t="s">
        <v>85</v>
      </c>
      <c r="AY202" s="18" t="s">
        <v>133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83</v>
      </c>
      <c r="BK202" s="147">
        <f>ROUND(I202*H202,2)</f>
        <v>0</v>
      </c>
      <c r="BL202" s="18" t="s">
        <v>269</v>
      </c>
      <c r="BM202" s="146" t="s">
        <v>789</v>
      </c>
    </row>
    <row r="203" spans="1:65" s="12" customFormat="1">
      <c r="B203" s="148"/>
      <c r="D203" s="149" t="s">
        <v>143</v>
      </c>
      <c r="E203" s="150" t="s">
        <v>1</v>
      </c>
      <c r="F203" s="151" t="s">
        <v>790</v>
      </c>
      <c r="H203" s="150" t="s">
        <v>1</v>
      </c>
      <c r="L203" s="148"/>
      <c r="M203" s="152"/>
      <c r="N203" s="153"/>
      <c r="O203" s="153"/>
      <c r="P203" s="153"/>
      <c r="Q203" s="153"/>
      <c r="R203" s="153"/>
      <c r="S203" s="153"/>
      <c r="T203" s="154"/>
      <c r="AT203" s="150" t="s">
        <v>143</v>
      </c>
      <c r="AU203" s="150" t="s">
        <v>85</v>
      </c>
      <c r="AV203" s="12" t="s">
        <v>83</v>
      </c>
      <c r="AW203" s="12" t="s">
        <v>29</v>
      </c>
      <c r="AX203" s="12" t="s">
        <v>75</v>
      </c>
      <c r="AY203" s="150" t="s">
        <v>133</v>
      </c>
    </row>
    <row r="204" spans="1:65" s="12" customFormat="1" ht="22.5">
      <c r="B204" s="148"/>
      <c r="D204" s="149" t="s">
        <v>143</v>
      </c>
      <c r="E204" s="150" t="s">
        <v>1</v>
      </c>
      <c r="F204" s="151" t="s">
        <v>791</v>
      </c>
      <c r="H204" s="150" t="s">
        <v>1</v>
      </c>
      <c r="L204" s="148"/>
      <c r="M204" s="152"/>
      <c r="N204" s="153"/>
      <c r="O204" s="153"/>
      <c r="P204" s="153"/>
      <c r="Q204" s="153"/>
      <c r="R204" s="153"/>
      <c r="S204" s="153"/>
      <c r="T204" s="154"/>
      <c r="AT204" s="150" t="s">
        <v>143</v>
      </c>
      <c r="AU204" s="150" t="s">
        <v>85</v>
      </c>
      <c r="AV204" s="12" t="s">
        <v>83</v>
      </c>
      <c r="AW204" s="12" t="s">
        <v>29</v>
      </c>
      <c r="AX204" s="12" t="s">
        <v>75</v>
      </c>
      <c r="AY204" s="150" t="s">
        <v>133</v>
      </c>
    </row>
    <row r="205" spans="1:65" s="12" customFormat="1" ht="22.5">
      <c r="B205" s="148"/>
      <c r="D205" s="149" t="s">
        <v>143</v>
      </c>
      <c r="E205" s="150" t="s">
        <v>1</v>
      </c>
      <c r="F205" s="151" t="s">
        <v>792</v>
      </c>
      <c r="H205" s="150" t="s">
        <v>1</v>
      </c>
      <c r="L205" s="148"/>
      <c r="M205" s="152"/>
      <c r="N205" s="153"/>
      <c r="O205" s="153"/>
      <c r="P205" s="153"/>
      <c r="Q205" s="153"/>
      <c r="R205" s="153"/>
      <c r="S205" s="153"/>
      <c r="T205" s="154"/>
      <c r="AT205" s="150" t="s">
        <v>143</v>
      </c>
      <c r="AU205" s="150" t="s">
        <v>85</v>
      </c>
      <c r="AV205" s="12" t="s">
        <v>83</v>
      </c>
      <c r="AW205" s="12" t="s">
        <v>29</v>
      </c>
      <c r="AX205" s="12" t="s">
        <v>75</v>
      </c>
      <c r="AY205" s="150" t="s">
        <v>133</v>
      </c>
    </row>
    <row r="206" spans="1:65" s="12" customFormat="1" ht="22.5">
      <c r="B206" s="148"/>
      <c r="D206" s="149" t="s">
        <v>143</v>
      </c>
      <c r="E206" s="150" t="s">
        <v>1</v>
      </c>
      <c r="F206" s="151" t="s">
        <v>793</v>
      </c>
      <c r="H206" s="150" t="s">
        <v>1</v>
      </c>
      <c r="L206" s="148"/>
      <c r="M206" s="152"/>
      <c r="N206" s="153"/>
      <c r="O206" s="153"/>
      <c r="P206" s="153"/>
      <c r="Q206" s="153"/>
      <c r="R206" s="153"/>
      <c r="S206" s="153"/>
      <c r="T206" s="154"/>
      <c r="AT206" s="150" t="s">
        <v>143</v>
      </c>
      <c r="AU206" s="150" t="s">
        <v>85</v>
      </c>
      <c r="AV206" s="12" t="s">
        <v>83</v>
      </c>
      <c r="AW206" s="12" t="s">
        <v>29</v>
      </c>
      <c r="AX206" s="12" t="s">
        <v>75</v>
      </c>
      <c r="AY206" s="150" t="s">
        <v>133</v>
      </c>
    </row>
    <row r="207" spans="1:65" s="12" customFormat="1" ht="22.5">
      <c r="B207" s="148"/>
      <c r="D207" s="149" t="s">
        <v>143</v>
      </c>
      <c r="E207" s="150" t="s">
        <v>1</v>
      </c>
      <c r="F207" s="151" t="s">
        <v>794</v>
      </c>
      <c r="H207" s="150" t="s">
        <v>1</v>
      </c>
      <c r="L207" s="148"/>
      <c r="M207" s="152"/>
      <c r="N207" s="153"/>
      <c r="O207" s="153"/>
      <c r="P207" s="153"/>
      <c r="Q207" s="153"/>
      <c r="R207" s="153"/>
      <c r="S207" s="153"/>
      <c r="T207" s="154"/>
      <c r="AT207" s="150" t="s">
        <v>143</v>
      </c>
      <c r="AU207" s="150" t="s">
        <v>85</v>
      </c>
      <c r="AV207" s="12" t="s">
        <v>83</v>
      </c>
      <c r="AW207" s="12" t="s">
        <v>29</v>
      </c>
      <c r="AX207" s="12" t="s">
        <v>75</v>
      </c>
      <c r="AY207" s="150" t="s">
        <v>133</v>
      </c>
    </row>
    <row r="208" spans="1:65" s="12" customFormat="1" ht="22.5">
      <c r="B208" s="148"/>
      <c r="D208" s="149" t="s">
        <v>143</v>
      </c>
      <c r="E208" s="150" t="s">
        <v>1</v>
      </c>
      <c r="F208" s="151" t="s">
        <v>795</v>
      </c>
      <c r="H208" s="150" t="s">
        <v>1</v>
      </c>
      <c r="L208" s="148"/>
      <c r="M208" s="152"/>
      <c r="N208" s="153"/>
      <c r="O208" s="153"/>
      <c r="P208" s="153"/>
      <c r="Q208" s="153"/>
      <c r="R208" s="153"/>
      <c r="S208" s="153"/>
      <c r="T208" s="154"/>
      <c r="AT208" s="150" t="s">
        <v>143</v>
      </c>
      <c r="AU208" s="150" t="s">
        <v>85</v>
      </c>
      <c r="AV208" s="12" t="s">
        <v>83</v>
      </c>
      <c r="AW208" s="12" t="s">
        <v>29</v>
      </c>
      <c r="AX208" s="12" t="s">
        <v>75</v>
      </c>
      <c r="AY208" s="150" t="s">
        <v>133</v>
      </c>
    </row>
    <row r="209" spans="1:65" s="12" customFormat="1" ht="22.5">
      <c r="B209" s="148"/>
      <c r="D209" s="149" t="s">
        <v>143</v>
      </c>
      <c r="E209" s="150" t="s">
        <v>1</v>
      </c>
      <c r="F209" s="151" t="s">
        <v>796</v>
      </c>
      <c r="H209" s="150" t="s">
        <v>1</v>
      </c>
      <c r="L209" s="148"/>
      <c r="M209" s="152"/>
      <c r="N209" s="153"/>
      <c r="O209" s="153"/>
      <c r="P209" s="153"/>
      <c r="Q209" s="153"/>
      <c r="R209" s="153"/>
      <c r="S209" s="153"/>
      <c r="T209" s="154"/>
      <c r="AT209" s="150" t="s">
        <v>143</v>
      </c>
      <c r="AU209" s="150" t="s">
        <v>85</v>
      </c>
      <c r="AV209" s="12" t="s">
        <v>83</v>
      </c>
      <c r="AW209" s="12" t="s">
        <v>29</v>
      </c>
      <c r="AX209" s="12" t="s">
        <v>75</v>
      </c>
      <c r="AY209" s="150" t="s">
        <v>133</v>
      </c>
    </row>
    <row r="210" spans="1:65" s="12" customFormat="1" ht="22.5">
      <c r="B210" s="148"/>
      <c r="D210" s="149" t="s">
        <v>143</v>
      </c>
      <c r="E210" s="150" t="s">
        <v>1</v>
      </c>
      <c r="F210" s="151" t="s">
        <v>797</v>
      </c>
      <c r="H210" s="150" t="s">
        <v>1</v>
      </c>
      <c r="L210" s="148"/>
      <c r="M210" s="152"/>
      <c r="N210" s="153"/>
      <c r="O210" s="153"/>
      <c r="P210" s="153"/>
      <c r="Q210" s="153"/>
      <c r="R210" s="153"/>
      <c r="S210" s="153"/>
      <c r="T210" s="154"/>
      <c r="AT210" s="150" t="s">
        <v>143</v>
      </c>
      <c r="AU210" s="150" t="s">
        <v>85</v>
      </c>
      <c r="AV210" s="12" t="s">
        <v>83</v>
      </c>
      <c r="AW210" s="12" t="s">
        <v>29</v>
      </c>
      <c r="AX210" s="12" t="s">
        <v>75</v>
      </c>
      <c r="AY210" s="150" t="s">
        <v>133</v>
      </c>
    </row>
    <row r="211" spans="1:65" s="13" customFormat="1">
      <c r="B211" s="155"/>
      <c r="D211" s="149" t="s">
        <v>143</v>
      </c>
      <c r="E211" s="156" t="s">
        <v>1</v>
      </c>
      <c r="F211" s="157" t="s">
        <v>309</v>
      </c>
      <c r="H211" s="158">
        <v>22</v>
      </c>
      <c r="L211" s="155"/>
      <c r="M211" s="159"/>
      <c r="N211" s="160"/>
      <c r="O211" s="160"/>
      <c r="P211" s="160"/>
      <c r="Q211" s="160"/>
      <c r="R211" s="160"/>
      <c r="S211" s="160"/>
      <c r="T211" s="161"/>
      <c r="AT211" s="156" t="s">
        <v>143</v>
      </c>
      <c r="AU211" s="156" t="s">
        <v>85</v>
      </c>
      <c r="AV211" s="13" t="s">
        <v>85</v>
      </c>
      <c r="AW211" s="13" t="s">
        <v>29</v>
      </c>
      <c r="AX211" s="13" t="s">
        <v>83</v>
      </c>
      <c r="AY211" s="156" t="s">
        <v>133</v>
      </c>
    </row>
    <row r="212" spans="1:65" s="2" customFormat="1" ht="21.75" customHeight="1">
      <c r="A212" s="30"/>
      <c r="B212" s="135"/>
      <c r="C212" s="136" t="s">
        <v>396</v>
      </c>
      <c r="D212" s="136" t="s">
        <v>134</v>
      </c>
      <c r="E212" s="137" t="s">
        <v>798</v>
      </c>
      <c r="F212" s="138" t="s">
        <v>799</v>
      </c>
      <c r="G212" s="139" t="s">
        <v>800</v>
      </c>
      <c r="H212" s="140">
        <v>1</v>
      </c>
      <c r="I212" s="202"/>
      <c r="J212" s="141">
        <f>ROUND(I212*H212,2)</f>
        <v>0</v>
      </c>
      <c r="K212" s="138" t="s">
        <v>1</v>
      </c>
      <c r="L212" s="31"/>
      <c r="M212" s="142" t="s">
        <v>1</v>
      </c>
      <c r="N212" s="143" t="s">
        <v>40</v>
      </c>
      <c r="O212" s="144">
        <v>0</v>
      </c>
      <c r="P212" s="144">
        <f>O212*H212</f>
        <v>0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6" t="s">
        <v>269</v>
      </c>
      <c r="AT212" s="146" t="s">
        <v>134</v>
      </c>
      <c r="AU212" s="146" t="s">
        <v>85</v>
      </c>
      <c r="AY212" s="18" t="s">
        <v>133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8" t="s">
        <v>83</v>
      </c>
      <c r="BK212" s="147">
        <f>ROUND(I212*H212,2)</f>
        <v>0</v>
      </c>
      <c r="BL212" s="18" t="s">
        <v>269</v>
      </c>
      <c r="BM212" s="146" t="s">
        <v>801</v>
      </c>
    </row>
    <row r="213" spans="1:65" s="11" customFormat="1" ht="22.9" customHeight="1">
      <c r="B213" s="125"/>
      <c r="D213" s="126" t="s">
        <v>74</v>
      </c>
      <c r="E213" s="176" t="s">
        <v>802</v>
      </c>
      <c r="F213" s="176" t="s">
        <v>803</v>
      </c>
      <c r="J213" s="177">
        <f>BK213</f>
        <v>0</v>
      </c>
      <c r="L213" s="125"/>
      <c r="M213" s="129"/>
      <c r="N213" s="130"/>
      <c r="O213" s="130"/>
      <c r="P213" s="131">
        <f>SUM(P214:P225)</f>
        <v>0</v>
      </c>
      <c r="Q213" s="130"/>
      <c r="R213" s="131">
        <f>SUM(R214:R225)</f>
        <v>0</v>
      </c>
      <c r="S213" s="130"/>
      <c r="T213" s="132">
        <f>SUM(T214:T225)</f>
        <v>0</v>
      </c>
      <c r="AR213" s="126" t="s">
        <v>85</v>
      </c>
      <c r="AT213" s="133" t="s">
        <v>74</v>
      </c>
      <c r="AU213" s="133" t="s">
        <v>83</v>
      </c>
      <c r="AY213" s="126" t="s">
        <v>133</v>
      </c>
      <c r="BK213" s="134">
        <f>SUM(BK214:BK225)</f>
        <v>0</v>
      </c>
    </row>
    <row r="214" spans="1:65" s="2" customFormat="1" ht="33" customHeight="1">
      <c r="A214" s="30"/>
      <c r="B214" s="135"/>
      <c r="C214" s="136" t="s">
        <v>400</v>
      </c>
      <c r="D214" s="136" t="s">
        <v>134</v>
      </c>
      <c r="E214" s="137" t="s">
        <v>804</v>
      </c>
      <c r="F214" s="138" t="s">
        <v>805</v>
      </c>
      <c r="G214" s="139" t="s">
        <v>295</v>
      </c>
      <c r="H214" s="140">
        <v>22</v>
      </c>
      <c r="I214" s="202"/>
      <c r="J214" s="141">
        <f>ROUND(I214*H214,2)</f>
        <v>0</v>
      </c>
      <c r="K214" s="138" t="s">
        <v>1</v>
      </c>
      <c r="L214" s="31"/>
      <c r="M214" s="142" t="s">
        <v>1</v>
      </c>
      <c r="N214" s="143" t="s">
        <v>40</v>
      </c>
      <c r="O214" s="144">
        <v>0</v>
      </c>
      <c r="P214" s="144">
        <f>O214*H214</f>
        <v>0</v>
      </c>
      <c r="Q214" s="144">
        <v>0</v>
      </c>
      <c r="R214" s="144">
        <f>Q214*H214</f>
        <v>0</v>
      </c>
      <c r="S214" s="144">
        <v>0</v>
      </c>
      <c r="T214" s="14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6" t="s">
        <v>269</v>
      </c>
      <c r="AT214" s="146" t="s">
        <v>134</v>
      </c>
      <c r="AU214" s="146" t="s">
        <v>85</v>
      </c>
      <c r="AY214" s="18" t="s">
        <v>133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8" t="s">
        <v>83</v>
      </c>
      <c r="BK214" s="147">
        <f>ROUND(I214*H214,2)</f>
        <v>0</v>
      </c>
      <c r="BL214" s="18" t="s">
        <v>269</v>
      </c>
      <c r="BM214" s="146" t="s">
        <v>806</v>
      </c>
    </row>
    <row r="215" spans="1:65" s="12" customFormat="1" ht="22.5">
      <c r="B215" s="148"/>
      <c r="D215" s="149" t="s">
        <v>143</v>
      </c>
      <c r="E215" s="150" t="s">
        <v>1</v>
      </c>
      <c r="F215" s="151" t="s">
        <v>807</v>
      </c>
      <c r="H215" s="150" t="s">
        <v>1</v>
      </c>
      <c r="L215" s="148"/>
      <c r="M215" s="152"/>
      <c r="N215" s="153"/>
      <c r="O215" s="153"/>
      <c r="P215" s="153"/>
      <c r="Q215" s="153"/>
      <c r="R215" s="153"/>
      <c r="S215" s="153"/>
      <c r="T215" s="154"/>
      <c r="AT215" s="150" t="s">
        <v>143</v>
      </c>
      <c r="AU215" s="150" t="s">
        <v>85</v>
      </c>
      <c r="AV215" s="12" t="s">
        <v>83</v>
      </c>
      <c r="AW215" s="12" t="s">
        <v>29</v>
      </c>
      <c r="AX215" s="12" t="s">
        <v>75</v>
      </c>
      <c r="AY215" s="150" t="s">
        <v>133</v>
      </c>
    </row>
    <row r="216" spans="1:65" s="12" customFormat="1" ht="22.5">
      <c r="B216" s="148"/>
      <c r="D216" s="149" t="s">
        <v>143</v>
      </c>
      <c r="E216" s="150" t="s">
        <v>1</v>
      </c>
      <c r="F216" s="151" t="s">
        <v>808</v>
      </c>
      <c r="H216" s="150" t="s">
        <v>1</v>
      </c>
      <c r="L216" s="148"/>
      <c r="M216" s="152"/>
      <c r="N216" s="153"/>
      <c r="O216" s="153"/>
      <c r="P216" s="153"/>
      <c r="Q216" s="153"/>
      <c r="R216" s="153"/>
      <c r="S216" s="153"/>
      <c r="T216" s="154"/>
      <c r="AT216" s="150" t="s">
        <v>143</v>
      </c>
      <c r="AU216" s="150" t="s">
        <v>85</v>
      </c>
      <c r="AV216" s="12" t="s">
        <v>83</v>
      </c>
      <c r="AW216" s="12" t="s">
        <v>29</v>
      </c>
      <c r="AX216" s="12" t="s">
        <v>75</v>
      </c>
      <c r="AY216" s="150" t="s">
        <v>133</v>
      </c>
    </row>
    <row r="217" spans="1:65" s="12" customFormat="1" ht="22.5">
      <c r="B217" s="148"/>
      <c r="D217" s="149" t="s">
        <v>143</v>
      </c>
      <c r="E217" s="150" t="s">
        <v>1</v>
      </c>
      <c r="F217" s="151" t="s">
        <v>809</v>
      </c>
      <c r="H217" s="150" t="s">
        <v>1</v>
      </c>
      <c r="L217" s="148"/>
      <c r="M217" s="152"/>
      <c r="N217" s="153"/>
      <c r="O217" s="153"/>
      <c r="P217" s="153"/>
      <c r="Q217" s="153"/>
      <c r="R217" s="153"/>
      <c r="S217" s="153"/>
      <c r="T217" s="154"/>
      <c r="AT217" s="150" t="s">
        <v>143</v>
      </c>
      <c r="AU217" s="150" t="s">
        <v>85</v>
      </c>
      <c r="AV217" s="12" t="s">
        <v>83</v>
      </c>
      <c r="AW217" s="12" t="s">
        <v>29</v>
      </c>
      <c r="AX217" s="12" t="s">
        <v>75</v>
      </c>
      <c r="AY217" s="150" t="s">
        <v>133</v>
      </c>
    </row>
    <row r="218" spans="1:65" s="12" customFormat="1" ht="22.5">
      <c r="B218" s="148"/>
      <c r="D218" s="149" t="s">
        <v>143</v>
      </c>
      <c r="E218" s="150" t="s">
        <v>1</v>
      </c>
      <c r="F218" s="151" t="s">
        <v>810</v>
      </c>
      <c r="H218" s="150" t="s">
        <v>1</v>
      </c>
      <c r="L218" s="148"/>
      <c r="M218" s="152"/>
      <c r="N218" s="153"/>
      <c r="O218" s="153"/>
      <c r="P218" s="153"/>
      <c r="Q218" s="153"/>
      <c r="R218" s="153"/>
      <c r="S218" s="153"/>
      <c r="T218" s="154"/>
      <c r="AT218" s="150" t="s">
        <v>143</v>
      </c>
      <c r="AU218" s="150" t="s">
        <v>85</v>
      </c>
      <c r="AV218" s="12" t="s">
        <v>83</v>
      </c>
      <c r="AW218" s="12" t="s">
        <v>29</v>
      </c>
      <c r="AX218" s="12" t="s">
        <v>75</v>
      </c>
      <c r="AY218" s="150" t="s">
        <v>133</v>
      </c>
    </row>
    <row r="219" spans="1:65" s="12" customFormat="1" ht="22.5">
      <c r="B219" s="148"/>
      <c r="D219" s="149" t="s">
        <v>143</v>
      </c>
      <c r="E219" s="150" t="s">
        <v>1</v>
      </c>
      <c r="F219" s="151" t="s">
        <v>811</v>
      </c>
      <c r="H219" s="150" t="s">
        <v>1</v>
      </c>
      <c r="L219" s="148"/>
      <c r="M219" s="152"/>
      <c r="N219" s="153"/>
      <c r="O219" s="153"/>
      <c r="P219" s="153"/>
      <c r="Q219" s="153"/>
      <c r="R219" s="153"/>
      <c r="S219" s="153"/>
      <c r="T219" s="154"/>
      <c r="AT219" s="150" t="s">
        <v>143</v>
      </c>
      <c r="AU219" s="150" t="s">
        <v>85</v>
      </c>
      <c r="AV219" s="12" t="s">
        <v>83</v>
      </c>
      <c r="AW219" s="12" t="s">
        <v>29</v>
      </c>
      <c r="AX219" s="12" t="s">
        <v>75</v>
      </c>
      <c r="AY219" s="150" t="s">
        <v>133</v>
      </c>
    </row>
    <row r="220" spans="1:65" s="12" customFormat="1" ht="22.5">
      <c r="B220" s="148"/>
      <c r="D220" s="149" t="s">
        <v>143</v>
      </c>
      <c r="E220" s="150" t="s">
        <v>1</v>
      </c>
      <c r="F220" s="151" t="s">
        <v>812</v>
      </c>
      <c r="H220" s="150" t="s">
        <v>1</v>
      </c>
      <c r="L220" s="148"/>
      <c r="M220" s="152"/>
      <c r="N220" s="153"/>
      <c r="O220" s="153"/>
      <c r="P220" s="153"/>
      <c r="Q220" s="153"/>
      <c r="R220" s="153"/>
      <c r="S220" s="153"/>
      <c r="T220" s="154"/>
      <c r="AT220" s="150" t="s">
        <v>143</v>
      </c>
      <c r="AU220" s="150" t="s">
        <v>85</v>
      </c>
      <c r="AV220" s="12" t="s">
        <v>83</v>
      </c>
      <c r="AW220" s="12" t="s">
        <v>29</v>
      </c>
      <c r="AX220" s="12" t="s">
        <v>75</v>
      </c>
      <c r="AY220" s="150" t="s">
        <v>133</v>
      </c>
    </row>
    <row r="221" spans="1:65" s="12" customFormat="1" ht="22.5">
      <c r="B221" s="148"/>
      <c r="D221" s="149" t="s">
        <v>143</v>
      </c>
      <c r="E221" s="150" t="s">
        <v>1</v>
      </c>
      <c r="F221" s="151" t="s">
        <v>813</v>
      </c>
      <c r="H221" s="150" t="s">
        <v>1</v>
      </c>
      <c r="L221" s="148"/>
      <c r="M221" s="152"/>
      <c r="N221" s="153"/>
      <c r="O221" s="153"/>
      <c r="P221" s="153"/>
      <c r="Q221" s="153"/>
      <c r="R221" s="153"/>
      <c r="S221" s="153"/>
      <c r="T221" s="154"/>
      <c r="AT221" s="150" t="s">
        <v>143</v>
      </c>
      <c r="AU221" s="150" t="s">
        <v>85</v>
      </c>
      <c r="AV221" s="12" t="s">
        <v>83</v>
      </c>
      <c r="AW221" s="12" t="s">
        <v>29</v>
      </c>
      <c r="AX221" s="12" t="s">
        <v>75</v>
      </c>
      <c r="AY221" s="150" t="s">
        <v>133</v>
      </c>
    </row>
    <row r="222" spans="1:65" s="12" customFormat="1" ht="22.5">
      <c r="B222" s="148"/>
      <c r="D222" s="149" t="s">
        <v>143</v>
      </c>
      <c r="E222" s="150" t="s">
        <v>1</v>
      </c>
      <c r="F222" s="151" t="s">
        <v>814</v>
      </c>
      <c r="H222" s="150" t="s">
        <v>1</v>
      </c>
      <c r="L222" s="148"/>
      <c r="M222" s="152"/>
      <c r="N222" s="153"/>
      <c r="O222" s="153"/>
      <c r="P222" s="153"/>
      <c r="Q222" s="153"/>
      <c r="R222" s="153"/>
      <c r="S222" s="153"/>
      <c r="T222" s="154"/>
      <c r="AT222" s="150" t="s">
        <v>143</v>
      </c>
      <c r="AU222" s="150" t="s">
        <v>85</v>
      </c>
      <c r="AV222" s="12" t="s">
        <v>83</v>
      </c>
      <c r="AW222" s="12" t="s">
        <v>29</v>
      </c>
      <c r="AX222" s="12" t="s">
        <v>75</v>
      </c>
      <c r="AY222" s="150" t="s">
        <v>133</v>
      </c>
    </row>
    <row r="223" spans="1:65" s="12" customFormat="1" ht="22.5">
      <c r="B223" s="148"/>
      <c r="D223" s="149" t="s">
        <v>143</v>
      </c>
      <c r="E223" s="150" t="s">
        <v>1</v>
      </c>
      <c r="F223" s="151" t="s">
        <v>815</v>
      </c>
      <c r="H223" s="150" t="s">
        <v>1</v>
      </c>
      <c r="L223" s="148"/>
      <c r="M223" s="152"/>
      <c r="N223" s="153"/>
      <c r="O223" s="153"/>
      <c r="P223" s="153"/>
      <c r="Q223" s="153"/>
      <c r="R223" s="153"/>
      <c r="S223" s="153"/>
      <c r="T223" s="154"/>
      <c r="AT223" s="150" t="s">
        <v>143</v>
      </c>
      <c r="AU223" s="150" t="s">
        <v>85</v>
      </c>
      <c r="AV223" s="12" t="s">
        <v>83</v>
      </c>
      <c r="AW223" s="12" t="s">
        <v>29</v>
      </c>
      <c r="AX223" s="12" t="s">
        <v>75</v>
      </c>
      <c r="AY223" s="150" t="s">
        <v>133</v>
      </c>
    </row>
    <row r="224" spans="1:65" s="13" customFormat="1">
      <c r="B224" s="155"/>
      <c r="D224" s="149" t="s">
        <v>143</v>
      </c>
      <c r="E224" s="156" t="s">
        <v>1</v>
      </c>
      <c r="F224" s="157" t="s">
        <v>309</v>
      </c>
      <c r="H224" s="158">
        <v>22</v>
      </c>
      <c r="L224" s="155"/>
      <c r="M224" s="159"/>
      <c r="N224" s="160"/>
      <c r="O224" s="160"/>
      <c r="P224" s="160"/>
      <c r="Q224" s="160"/>
      <c r="R224" s="160"/>
      <c r="S224" s="160"/>
      <c r="T224" s="161"/>
      <c r="AT224" s="156" t="s">
        <v>143</v>
      </c>
      <c r="AU224" s="156" t="s">
        <v>85</v>
      </c>
      <c r="AV224" s="13" t="s">
        <v>85</v>
      </c>
      <c r="AW224" s="13" t="s">
        <v>29</v>
      </c>
      <c r="AX224" s="13" t="s">
        <v>83</v>
      </c>
      <c r="AY224" s="156" t="s">
        <v>133</v>
      </c>
    </row>
    <row r="225" spans="1:65" s="2" customFormat="1" ht="21.75" customHeight="1">
      <c r="A225" s="30"/>
      <c r="B225" s="135"/>
      <c r="C225" s="136" t="s">
        <v>404</v>
      </c>
      <c r="D225" s="136" t="s">
        <v>134</v>
      </c>
      <c r="E225" s="137" t="s">
        <v>816</v>
      </c>
      <c r="F225" s="138" t="s">
        <v>817</v>
      </c>
      <c r="G225" s="139" t="s">
        <v>714</v>
      </c>
      <c r="H225" s="140">
        <v>1</v>
      </c>
      <c r="I225" s="202"/>
      <c r="J225" s="141">
        <f>ROUND(I225*H225,2)</f>
        <v>0</v>
      </c>
      <c r="K225" s="138" t="s">
        <v>1</v>
      </c>
      <c r="L225" s="31"/>
      <c r="M225" s="142" t="s">
        <v>1</v>
      </c>
      <c r="N225" s="143" t="s">
        <v>40</v>
      </c>
      <c r="O225" s="144">
        <v>0</v>
      </c>
      <c r="P225" s="144">
        <f>O225*H225</f>
        <v>0</v>
      </c>
      <c r="Q225" s="144">
        <v>0</v>
      </c>
      <c r="R225" s="144">
        <f>Q225*H225</f>
        <v>0</v>
      </c>
      <c r="S225" s="144">
        <v>0</v>
      </c>
      <c r="T225" s="145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6" t="s">
        <v>269</v>
      </c>
      <c r="AT225" s="146" t="s">
        <v>134</v>
      </c>
      <c r="AU225" s="146" t="s">
        <v>85</v>
      </c>
      <c r="AY225" s="18" t="s">
        <v>133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8" t="s">
        <v>83</v>
      </c>
      <c r="BK225" s="147">
        <f>ROUND(I225*H225,2)</f>
        <v>0</v>
      </c>
      <c r="BL225" s="18" t="s">
        <v>269</v>
      </c>
      <c r="BM225" s="146" t="s">
        <v>818</v>
      </c>
    </row>
    <row r="226" spans="1:65" s="11" customFormat="1" ht="22.9" customHeight="1">
      <c r="B226" s="125"/>
      <c r="D226" s="126" t="s">
        <v>74</v>
      </c>
      <c r="E226" s="176" t="s">
        <v>819</v>
      </c>
      <c r="F226" s="176" t="s">
        <v>820</v>
      </c>
      <c r="J226" s="177">
        <f>BK226</f>
        <v>0</v>
      </c>
      <c r="L226" s="125"/>
      <c r="M226" s="129"/>
      <c r="N226" s="130"/>
      <c r="O226" s="130"/>
      <c r="P226" s="131">
        <f>SUM(P227:P243)</f>
        <v>3.0467399999999998</v>
      </c>
      <c r="Q226" s="130"/>
      <c r="R226" s="131">
        <f>SUM(R227:R243)</f>
        <v>0</v>
      </c>
      <c r="S226" s="130"/>
      <c r="T226" s="132">
        <f>SUM(T227:T243)</f>
        <v>0</v>
      </c>
      <c r="AR226" s="126" t="s">
        <v>85</v>
      </c>
      <c r="AT226" s="133" t="s">
        <v>74</v>
      </c>
      <c r="AU226" s="133" t="s">
        <v>83</v>
      </c>
      <c r="AY226" s="126" t="s">
        <v>133</v>
      </c>
      <c r="BK226" s="134">
        <f>SUM(BK227:BK243)</f>
        <v>0</v>
      </c>
    </row>
    <row r="227" spans="1:65" s="2" customFormat="1" ht="21.75" customHeight="1">
      <c r="A227" s="30"/>
      <c r="B227" s="135"/>
      <c r="C227" s="136" t="s">
        <v>409</v>
      </c>
      <c r="D227" s="136" t="s">
        <v>134</v>
      </c>
      <c r="E227" s="137" t="s">
        <v>821</v>
      </c>
      <c r="F227" s="138" t="s">
        <v>822</v>
      </c>
      <c r="G227" s="139" t="s">
        <v>295</v>
      </c>
      <c r="H227" s="140">
        <v>18.5</v>
      </c>
      <c r="I227" s="202"/>
      <c r="J227" s="141">
        <f>ROUND(I227*H227,2)</f>
        <v>0</v>
      </c>
      <c r="K227" s="138" t="s">
        <v>1</v>
      </c>
      <c r="L227" s="31"/>
      <c r="M227" s="142" t="s">
        <v>1</v>
      </c>
      <c r="N227" s="143" t="s">
        <v>40</v>
      </c>
      <c r="O227" s="144">
        <v>0</v>
      </c>
      <c r="P227" s="144">
        <f>O227*H227</f>
        <v>0</v>
      </c>
      <c r="Q227" s="144">
        <v>0</v>
      </c>
      <c r="R227" s="144">
        <f>Q227*H227</f>
        <v>0</v>
      </c>
      <c r="S227" s="144">
        <v>0</v>
      </c>
      <c r="T227" s="145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6" t="s">
        <v>269</v>
      </c>
      <c r="AT227" s="146" t="s">
        <v>134</v>
      </c>
      <c r="AU227" s="146" t="s">
        <v>85</v>
      </c>
      <c r="AY227" s="18" t="s">
        <v>133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8" t="s">
        <v>83</v>
      </c>
      <c r="BK227" s="147">
        <f>ROUND(I227*H227,2)</f>
        <v>0</v>
      </c>
      <c r="BL227" s="18" t="s">
        <v>269</v>
      </c>
      <c r="BM227" s="146" t="s">
        <v>823</v>
      </c>
    </row>
    <row r="228" spans="1:65" s="12" customFormat="1" ht="22.5">
      <c r="B228" s="148"/>
      <c r="D228" s="149" t="s">
        <v>143</v>
      </c>
      <c r="E228" s="150" t="s">
        <v>1</v>
      </c>
      <c r="F228" s="151" t="s">
        <v>824</v>
      </c>
      <c r="H228" s="150" t="s">
        <v>1</v>
      </c>
      <c r="L228" s="148"/>
      <c r="M228" s="152"/>
      <c r="N228" s="153"/>
      <c r="O228" s="153"/>
      <c r="P228" s="153"/>
      <c r="Q228" s="153"/>
      <c r="R228" s="153"/>
      <c r="S228" s="153"/>
      <c r="T228" s="154"/>
      <c r="AT228" s="150" t="s">
        <v>143</v>
      </c>
      <c r="AU228" s="150" t="s">
        <v>85</v>
      </c>
      <c r="AV228" s="12" t="s">
        <v>83</v>
      </c>
      <c r="AW228" s="12" t="s">
        <v>29</v>
      </c>
      <c r="AX228" s="12" t="s">
        <v>75</v>
      </c>
      <c r="AY228" s="150" t="s">
        <v>133</v>
      </c>
    </row>
    <row r="229" spans="1:65" s="13" customFormat="1">
      <c r="B229" s="155"/>
      <c r="D229" s="149" t="s">
        <v>143</v>
      </c>
      <c r="E229" s="156" t="s">
        <v>1</v>
      </c>
      <c r="F229" s="157" t="s">
        <v>825</v>
      </c>
      <c r="H229" s="158">
        <v>18.5</v>
      </c>
      <c r="L229" s="155"/>
      <c r="M229" s="159"/>
      <c r="N229" s="160"/>
      <c r="O229" s="160"/>
      <c r="P229" s="160"/>
      <c r="Q229" s="160"/>
      <c r="R229" s="160"/>
      <c r="S229" s="160"/>
      <c r="T229" s="161"/>
      <c r="AT229" s="156" t="s">
        <v>143</v>
      </c>
      <c r="AU229" s="156" t="s">
        <v>85</v>
      </c>
      <c r="AV229" s="13" t="s">
        <v>85</v>
      </c>
      <c r="AW229" s="13" t="s">
        <v>29</v>
      </c>
      <c r="AX229" s="13" t="s">
        <v>75</v>
      </c>
      <c r="AY229" s="156" t="s">
        <v>133</v>
      </c>
    </row>
    <row r="230" spans="1:65" s="14" customFormat="1">
      <c r="B230" s="162"/>
      <c r="D230" s="149" t="s">
        <v>143</v>
      </c>
      <c r="E230" s="163" t="s">
        <v>1</v>
      </c>
      <c r="F230" s="164" t="s">
        <v>150</v>
      </c>
      <c r="H230" s="165">
        <v>18.5</v>
      </c>
      <c r="L230" s="162"/>
      <c r="M230" s="166"/>
      <c r="N230" s="167"/>
      <c r="O230" s="167"/>
      <c r="P230" s="167"/>
      <c r="Q230" s="167"/>
      <c r="R230" s="167"/>
      <c r="S230" s="167"/>
      <c r="T230" s="168"/>
      <c r="AT230" s="163" t="s">
        <v>143</v>
      </c>
      <c r="AU230" s="163" t="s">
        <v>85</v>
      </c>
      <c r="AV230" s="14" t="s">
        <v>138</v>
      </c>
      <c r="AW230" s="14" t="s">
        <v>29</v>
      </c>
      <c r="AX230" s="14" t="s">
        <v>83</v>
      </c>
      <c r="AY230" s="163" t="s">
        <v>133</v>
      </c>
    </row>
    <row r="231" spans="1:65" s="2" customFormat="1" ht="21.75" customHeight="1">
      <c r="A231" s="30"/>
      <c r="B231" s="135"/>
      <c r="C231" s="136" t="s">
        <v>413</v>
      </c>
      <c r="D231" s="136" t="s">
        <v>134</v>
      </c>
      <c r="E231" s="137" t="s">
        <v>826</v>
      </c>
      <c r="F231" s="138" t="s">
        <v>827</v>
      </c>
      <c r="G231" s="139" t="s">
        <v>295</v>
      </c>
      <c r="H231" s="140">
        <v>18.5</v>
      </c>
      <c r="I231" s="202"/>
      <c r="J231" s="141">
        <f>ROUND(I231*H231,2)</f>
        <v>0</v>
      </c>
      <c r="K231" s="138" t="s">
        <v>1</v>
      </c>
      <c r="L231" s="31"/>
      <c r="M231" s="142" t="s">
        <v>1</v>
      </c>
      <c r="N231" s="143" t="s">
        <v>40</v>
      </c>
      <c r="O231" s="144">
        <v>0</v>
      </c>
      <c r="P231" s="144">
        <f>O231*H231</f>
        <v>0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6" t="s">
        <v>269</v>
      </c>
      <c r="AT231" s="146" t="s">
        <v>134</v>
      </c>
      <c r="AU231" s="146" t="s">
        <v>85</v>
      </c>
      <c r="AY231" s="18" t="s">
        <v>133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8" t="s">
        <v>83</v>
      </c>
      <c r="BK231" s="147">
        <f>ROUND(I231*H231,2)</f>
        <v>0</v>
      </c>
      <c r="BL231" s="18" t="s">
        <v>269</v>
      </c>
      <c r="BM231" s="146" t="s">
        <v>828</v>
      </c>
    </row>
    <row r="232" spans="1:65" s="12" customFormat="1" ht="22.5">
      <c r="B232" s="148"/>
      <c r="D232" s="149" t="s">
        <v>143</v>
      </c>
      <c r="E232" s="150" t="s">
        <v>1</v>
      </c>
      <c r="F232" s="151" t="s">
        <v>824</v>
      </c>
      <c r="H232" s="150" t="s">
        <v>1</v>
      </c>
      <c r="L232" s="148"/>
      <c r="M232" s="152"/>
      <c r="N232" s="153"/>
      <c r="O232" s="153"/>
      <c r="P232" s="153"/>
      <c r="Q232" s="153"/>
      <c r="R232" s="153"/>
      <c r="S232" s="153"/>
      <c r="T232" s="154"/>
      <c r="AT232" s="150" t="s">
        <v>143</v>
      </c>
      <c r="AU232" s="150" t="s">
        <v>85</v>
      </c>
      <c r="AV232" s="12" t="s">
        <v>83</v>
      </c>
      <c r="AW232" s="12" t="s">
        <v>29</v>
      </c>
      <c r="AX232" s="12" t="s">
        <v>75</v>
      </c>
      <c r="AY232" s="150" t="s">
        <v>133</v>
      </c>
    </row>
    <row r="233" spans="1:65" s="13" customFormat="1">
      <c r="B233" s="155"/>
      <c r="D233" s="149" t="s">
        <v>143</v>
      </c>
      <c r="E233" s="156" t="s">
        <v>1</v>
      </c>
      <c r="F233" s="157" t="s">
        <v>825</v>
      </c>
      <c r="H233" s="158">
        <v>18.5</v>
      </c>
      <c r="L233" s="155"/>
      <c r="M233" s="159"/>
      <c r="N233" s="160"/>
      <c r="O233" s="160"/>
      <c r="P233" s="160"/>
      <c r="Q233" s="160"/>
      <c r="R233" s="160"/>
      <c r="S233" s="160"/>
      <c r="T233" s="161"/>
      <c r="AT233" s="156" t="s">
        <v>143</v>
      </c>
      <c r="AU233" s="156" t="s">
        <v>85</v>
      </c>
      <c r="AV233" s="13" t="s">
        <v>85</v>
      </c>
      <c r="AW233" s="13" t="s">
        <v>29</v>
      </c>
      <c r="AX233" s="13" t="s">
        <v>75</v>
      </c>
      <c r="AY233" s="156" t="s">
        <v>133</v>
      </c>
    </row>
    <row r="234" spans="1:65" s="14" customFormat="1">
      <c r="B234" s="162"/>
      <c r="D234" s="149" t="s">
        <v>143</v>
      </c>
      <c r="E234" s="163" t="s">
        <v>1</v>
      </c>
      <c r="F234" s="164" t="s">
        <v>150</v>
      </c>
      <c r="H234" s="165">
        <v>18.5</v>
      </c>
      <c r="L234" s="162"/>
      <c r="M234" s="166"/>
      <c r="N234" s="167"/>
      <c r="O234" s="167"/>
      <c r="P234" s="167"/>
      <c r="Q234" s="167"/>
      <c r="R234" s="167"/>
      <c r="S234" s="167"/>
      <c r="T234" s="168"/>
      <c r="AT234" s="163" t="s">
        <v>143</v>
      </c>
      <c r="AU234" s="163" t="s">
        <v>85</v>
      </c>
      <c r="AV234" s="14" t="s">
        <v>138</v>
      </c>
      <c r="AW234" s="14" t="s">
        <v>29</v>
      </c>
      <c r="AX234" s="14" t="s">
        <v>83</v>
      </c>
      <c r="AY234" s="163" t="s">
        <v>133</v>
      </c>
    </row>
    <row r="235" spans="1:65" s="2" customFormat="1" ht="21.75" customHeight="1">
      <c r="A235" s="30"/>
      <c r="B235" s="135"/>
      <c r="C235" s="136" t="s">
        <v>418</v>
      </c>
      <c r="D235" s="136" t="s">
        <v>134</v>
      </c>
      <c r="E235" s="137" t="s">
        <v>829</v>
      </c>
      <c r="F235" s="138" t="s">
        <v>830</v>
      </c>
      <c r="G235" s="139" t="s">
        <v>295</v>
      </c>
      <c r="H235" s="140">
        <v>12</v>
      </c>
      <c r="I235" s="202"/>
      <c r="J235" s="141">
        <f>ROUND(I235*H235,2)</f>
        <v>0</v>
      </c>
      <c r="K235" s="138" t="s">
        <v>1</v>
      </c>
      <c r="L235" s="31"/>
      <c r="M235" s="142" t="s">
        <v>1</v>
      </c>
      <c r="N235" s="143" t="s">
        <v>40</v>
      </c>
      <c r="O235" s="144">
        <v>0</v>
      </c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6" t="s">
        <v>269</v>
      </c>
      <c r="AT235" s="146" t="s">
        <v>134</v>
      </c>
      <c r="AU235" s="146" t="s">
        <v>85</v>
      </c>
      <c r="AY235" s="18" t="s">
        <v>133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83</v>
      </c>
      <c r="BK235" s="147">
        <f>ROUND(I235*H235,2)</f>
        <v>0</v>
      </c>
      <c r="BL235" s="18" t="s">
        <v>269</v>
      </c>
      <c r="BM235" s="146" t="s">
        <v>831</v>
      </c>
    </row>
    <row r="236" spans="1:65" s="12" customFormat="1" ht="22.5">
      <c r="B236" s="148"/>
      <c r="D236" s="149" t="s">
        <v>143</v>
      </c>
      <c r="E236" s="150" t="s">
        <v>1</v>
      </c>
      <c r="F236" s="151" t="s">
        <v>832</v>
      </c>
      <c r="H236" s="150" t="s">
        <v>1</v>
      </c>
      <c r="L236" s="148"/>
      <c r="M236" s="152"/>
      <c r="N236" s="153"/>
      <c r="O236" s="153"/>
      <c r="P236" s="153"/>
      <c r="Q236" s="153"/>
      <c r="R236" s="153"/>
      <c r="S236" s="153"/>
      <c r="T236" s="154"/>
      <c r="AT236" s="150" t="s">
        <v>143</v>
      </c>
      <c r="AU236" s="150" t="s">
        <v>85</v>
      </c>
      <c r="AV236" s="12" t="s">
        <v>83</v>
      </c>
      <c r="AW236" s="12" t="s">
        <v>29</v>
      </c>
      <c r="AX236" s="12" t="s">
        <v>75</v>
      </c>
      <c r="AY236" s="150" t="s">
        <v>133</v>
      </c>
    </row>
    <row r="237" spans="1:65" s="13" customFormat="1">
      <c r="B237" s="155"/>
      <c r="D237" s="149" t="s">
        <v>143</v>
      </c>
      <c r="E237" s="156" t="s">
        <v>1</v>
      </c>
      <c r="F237" s="157" t="s">
        <v>249</v>
      </c>
      <c r="H237" s="158">
        <v>12</v>
      </c>
      <c r="L237" s="155"/>
      <c r="M237" s="159"/>
      <c r="N237" s="160"/>
      <c r="O237" s="160"/>
      <c r="P237" s="160"/>
      <c r="Q237" s="160"/>
      <c r="R237" s="160"/>
      <c r="S237" s="160"/>
      <c r="T237" s="161"/>
      <c r="AT237" s="156" t="s">
        <v>143</v>
      </c>
      <c r="AU237" s="156" t="s">
        <v>85</v>
      </c>
      <c r="AV237" s="13" t="s">
        <v>85</v>
      </c>
      <c r="AW237" s="13" t="s">
        <v>29</v>
      </c>
      <c r="AX237" s="13" t="s">
        <v>75</v>
      </c>
      <c r="AY237" s="156" t="s">
        <v>133</v>
      </c>
    </row>
    <row r="238" spans="1:65" s="14" customFormat="1">
      <c r="B238" s="162"/>
      <c r="D238" s="149" t="s">
        <v>143</v>
      </c>
      <c r="E238" s="163" t="s">
        <v>1</v>
      </c>
      <c r="F238" s="164" t="s">
        <v>150</v>
      </c>
      <c r="H238" s="165">
        <v>12</v>
      </c>
      <c r="L238" s="162"/>
      <c r="M238" s="166"/>
      <c r="N238" s="167"/>
      <c r="O238" s="167"/>
      <c r="P238" s="167"/>
      <c r="Q238" s="167"/>
      <c r="R238" s="167"/>
      <c r="S238" s="167"/>
      <c r="T238" s="168"/>
      <c r="AT238" s="163" t="s">
        <v>143</v>
      </c>
      <c r="AU238" s="163" t="s">
        <v>85</v>
      </c>
      <c r="AV238" s="14" t="s">
        <v>138</v>
      </c>
      <c r="AW238" s="14" t="s">
        <v>29</v>
      </c>
      <c r="AX238" s="14" t="s">
        <v>83</v>
      </c>
      <c r="AY238" s="163" t="s">
        <v>133</v>
      </c>
    </row>
    <row r="239" spans="1:65" s="2" customFormat="1" ht="33" customHeight="1">
      <c r="A239" s="30"/>
      <c r="B239" s="135"/>
      <c r="C239" s="136" t="s">
        <v>422</v>
      </c>
      <c r="D239" s="136" t="s">
        <v>134</v>
      </c>
      <c r="E239" s="137" t="s">
        <v>833</v>
      </c>
      <c r="F239" s="138" t="s">
        <v>834</v>
      </c>
      <c r="G239" s="139" t="s">
        <v>295</v>
      </c>
      <c r="H239" s="140">
        <v>1.4</v>
      </c>
      <c r="I239" s="202"/>
      <c r="J239" s="141">
        <f>ROUND(I239*H239,2)</f>
        <v>0</v>
      </c>
      <c r="K239" s="138" t="s">
        <v>1</v>
      </c>
      <c r="L239" s="31"/>
      <c r="M239" s="142" t="s">
        <v>1</v>
      </c>
      <c r="N239" s="143" t="s">
        <v>40</v>
      </c>
      <c r="O239" s="144">
        <v>0</v>
      </c>
      <c r="P239" s="144">
        <f>O239*H239</f>
        <v>0</v>
      </c>
      <c r="Q239" s="144">
        <v>0</v>
      </c>
      <c r="R239" s="144">
        <f>Q239*H239</f>
        <v>0</v>
      </c>
      <c r="S239" s="144">
        <v>0</v>
      </c>
      <c r="T239" s="145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6" t="s">
        <v>269</v>
      </c>
      <c r="AT239" s="146" t="s">
        <v>134</v>
      </c>
      <c r="AU239" s="146" t="s">
        <v>85</v>
      </c>
      <c r="AY239" s="18" t="s">
        <v>133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83</v>
      </c>
      <c r="BK239" s="147">
        <f>ROUND(I239*H239,2)</f>
        <v>0</v>
      </c>
      <c r="BL239" s="18" t="s">
        <v>269</v>
      </c>
      <c r="BM239" s="146" t="s">
        <v>835</v>
      </c>
    </row>
    <row r="240" spans="1:65" s="12" customFormat="1" ht="22.5">
      <c r="B240" s="148"/>
      <c r="D240" s="149" t="s">
        <v>143</v>
      </c>
      <c r="E240" s="150" t="s">
        <v>1</v>
      </c>
      <c r="F240" s="151" t="s">
        <v>832</v>
      </c>
      <c r="H240" s="150" t="s">
        <v>1</v>
      </c>
      <c r="L240" s="148"/>
      <c r="M240" s="152"/>
      <c r="N240" s="153"/>
      <c r="O240" s="153"/>
      <c r="P240" s="153"/>
      <c r="Q240" s="153"/>
      <c r="R240" s="153"/>
      <c r="S240" s="153"/>
      <c r="T240" s="154"/>
      <c r="AT240" s="150" t="s">
        <v>143</v>
      </c>
      <c r="AU240" s="150" t="s">
        <v>85</v>
      </c>
      <c r="AV240" s="12" t="s">
        <v>83</v>
      </c>
      <c r="AW240" s="12" t="s">
        <v>29</v>
      </c>
      <c r="AX240" s="12" t="s">
        <v>75</v>
      </c>
      <c r="AY240" s="150" t="s">
        <v>133</v>
      </c>
    </row>
    <row r="241" spans="1:65" s="13" customFormat="1">
      <c r="B241" s="155"/>
      <c r="D241" s="149" t="s">
        <v>143</v>
      </c>
      <c r="E241" s="156" t="s">
        <v>1</v>
      </c>
      <c r="F241" s="157" t="s">
        <v>440</v>
      </c>
      <c r="H241" s="158">
        <v>1.4</v>
      </c>
      <c r="L241" s="155"/>
      <c r="M241" s="159"/>
      <c r="N241" s="160"/>
      <c r="O241" s="160"/>
      <c r="P241" s="160"/>
      <c r="Q241" s="160"/>
      <c r="R241" s="160"/>
      <c r="S241" s="160"/>
      <c r="T241" s="161"/>
      <c r="AT241" s="156" t="s">
        <v>143</v>
      </c>
      <c r="AU241" s="156" t="s">
        <v>85</v>
      </c>
      <c r="AV241" s="13" t="s">
        <v>85</v>
      </c>
      <c r="AW241" s="13" t="s">
        <v>29</v>
      </c>
      <c r="AX241" s="13" t="s">
        <v>75</v>
      </c>
      <c r="AY241" s="156" t="s">
        <v>133</v>
      </c>
    </row>
    <row r="242" spans="1:65" s="14" customFormat="1">
      <c r="B242" s="162"/>
      <c r="D242" s="149" t="s">
        <v>143</v>
      </c>
      <c r="E242" s="163" t="s">
        <v>1</v>
      </c>
      <c r="F242" s="164" t="s">
        <v>150</v>
      </c>
      <c r="H242" s="165">
        <v>1.4</v>
      </c>
      <c r="L242" s="162"/>
      <c r="M242" s="166"/>
      <c r="N242" s="167"/>
      <c r="O242" s="167"/>
      <c r="P242" s="167"/>
      <c r="Q242" s="167"/>
      <c r="R242" s="167"/>
      <c r="S242" s="167"/>
      <c r="T242" s="168"/>
      <c r="AT242" s="163" t="s">
        <v>143</v>
      </c>
      <c r="AU242" s="163" t="s">
        <v>85</v>
      </c>
      <c r="AV242" s="14" t="s">
        <v>138</v>
      </c>
      <c r="AW242" s="14" t="s">
        <v>29</v>
      </c>
      <c r="AX242" s="14" t="s">
        <v>83</v>
      </c>
      <c r="AY242" s="163" t="s">
        <v>133</v>
      </c>
    </row>
    <row r="243" spans="1:65" s="2" customFormat="1" ht="21.75" customHeight="1">
      <c r="A243" s="30"/>
      <c r="B243" s="135"/>
      <c r="C243" s="136" t="s">
        <v>426</v>
      </c>
      <c r="D243" s="136" t="s">
        <v>134</v>
      </c>
      <c r="E243" s="137" t="s">
        <v>836</v>
      </c>
      <c r="F243" s="138" t="s">
        <v>837</v>
      </c>
      <c r="G243" s="139" t="s">
        <v>267</v>
      </c>
      <c r="H243" s="140">
        <v>1.74</v>
      </c>
      <c r="I243" s="202"/>
      <c r="J243" s="141">
        <f>ROUND(I243*H243,2)</f>
        <v>0</v>
      </c>
      <c r="K243" s="138" t="s">
        <v>181</v>
      </c>
      <c r="L243" s="31"/>
      <c r="M243" s="142" t="s">
        <v>1</v>
      </c>
      <c r="N243" s="143" t="s">
        <v>40</v>
      </c>
      <c r="O243" s="144">
        <v>1.7509999999999999</v>
      </c>
      <c r="P243" s="144">
        <f>O243*H243</f>
        <v>3.0467399999999998</v>
      </c>
      <c r="Q243" s="144">
        <v>0</v>
      </c>
      <c r="R243" s="144">
        <f>Q243*H243</f>
        <v>0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269</v>
      </c>
      <c r="AT243" s="146" t="s">
        <v>134</v>
      </c>
      <c r="AU243" s="146" t="s">
        <v>85</v>
      </c>
      <c r="AY243" s="18" t="s">
        <v>133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83</v>
      </c>
      <c r="BK243" s="147">
        <f>ROUND(I243*H243,2)</f>
        <v>0</v>
      </c>
      <c r="BL243" s="18" t="s">
        <v>269</v>
      </c>
      <c r="BM243" s="146" t="s">
        <v>838</v>
      </c>
    </row>
    <row r="244" spans="1:65" s="11" customFormat="1" ht="22.9" customHeight="1">
      <c r="B244" s="125"/>
      <c r="D244" s="126" t="s">
        <v>74</v>
      </c>
      <c r="E244" s="176" t="s">
        <v>450</v>
      </c>
      <c r="F244" s="176" t="s">
        <v>451</v>
      </c>
      <c r="J244" s="177">
        <f>BK244</f>
        <v>0</v>
      </c>
      <c r="L244" s="125"/>
      <c r="M244" s="129"/>
      <c r="N244" s="130"/>
      <c r="O244" s="130"/>
      <c r="P244" s="131">
        <f>SUM(P245:P262)</f>
        <v>56.962001999999998</v>
      </c>
      <c r="Q244" s="130"/>
      <c r="R244" s="131">
        <f>SUM(R245:R262)</f>
        <v>1.0467839999999999</v>
      </c>
      <c r="S244" s="130"/>
      <c r="T244" s="132">
        <f>SUM(T245:T262)</f>
        <v>0.55679999999999996</v>
      </c>
      <c r="AR244" s="126" t="s">
        <v>85</v>
      </c>
      <c r="AT244" s="133" t="s">
        <v>74</v>
      </c>
      <c r="AU244" s="133" t="s">
        <v>83</v>
      </c>
      <c r="AY244" s="126" t="s">
        <v>133</v>
      </c>
      <c r="BK244" s="134">
        <f>SUM(BK245:BK262)</f>
        <v>0</v>
      </c>
    </row>
    <row r="245" spans="1:65" s="2" customFormat="1" ht="21.75" customHeight="1">
      <c r="A245" s="30"/>
      <c r="B245" s="135"/>
      <c r="C245" s="136" t="s">
        <v>430</v>
      </c>
      <c r="D245" s="136" t="s">
        <v>134</v>
      </c>
      <c r="E245" s="137" t="s">
        <v>839</v>
      </c>
      <c r="F245" s="138" t="s">
        <v>840</v>
      </c>
      <c r="G245" s="139" t="s">
        <v>841</v>
      </c>
      <c r="H245" s="140">
        <v>200</v>
      </c>
      <c r="I245" s="202"/>
      <c r="J245" s="141">
        <f>ROUND(I245*H245,2)</f>
        <v>0</v>
      </c>
      <c r="K245" s="138" t="s">
        <v>1</v>
      </c>
      <c r="L245" s="31"/>
      <c r="M245" s="142" t="s">
        <v>1</v>
      </c>
      <c r="N245" s="143" t="s">
        <v>40</v>
      </c>
      <c r="O245" s="144">
        <v>0</v>
      </c>
      <c r="P245" s="144">
        <f>O245*H245</f>
        <v>0</v>
      </c>
      <c r="Q245" s="144">
        <v>0</v>
      </c>
      <c r="R245" s="144">
        <f>Q245*H245</f>
        <v>0</v>
      </c>
      <c r="S245" s="144">
        <v>0</v>
      </c>
      <c r="T245" s="145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6" t="s">
        <v>269</v>
      </c>
      <c r="AT245" s="146" t="s">
        <v>134</v>
      </c>
      <c r="AU245" s="146" t="s">
        <v>85</v>
      </c>
      <c r="AY245" s="18" t="s">
        <v>133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8" t="s">
        <v>83</v>
      </c>
      <c r="BK245" s="147">
        <f>ROUND(I245*H245,2)</f>
        <v>0</v>
      </c>
      <c r="BL245" s="18" t="s">
        <v>269</v>
      </c>
      <c r="BM245" s="146" t="s">
        <v>842</v>
      </c>
    </row>
    <row r="246" spans="1:65" s="2" customFormat="1" ht="16.5" customHeight="1">
      <c r="A246" s="30"/>
      <c r="B246" s="135"/>
      <c r="C246" s="136" t="s">
        <v>434</v>
      </c>
      <c r="D246" s="136" t="s">
        <v>134</v>
      </c>
      <c r="E246" s="137" t="s">
        <v>843</v>
      </c>
      <c r="F246" s="138" t="s">
        <v>844</v>
      </c>
      <c r="G246" s="139" t="s">
        <v>180</v>
      </c>
      <c r="H246" s="140">
        <v>20</v>
      </c>
      <c r="I246" s="202"/>
      <c r="J246" s="141">
        <f>ROUND(I246*H246,2)</f>
        <v>0</v>
      </c>
      <c r="K246" s="138" t="s">
        <v>1</v>
      </c>
      <c r="L246" s="31"/>
      <c r="M246" s="142" t="s">
        <v>1</v>
      </c>
      <c r="N246" s="143" t="s">
        <v>40</v>
      </c>
      <c r="O246" s="144">
        <v>0</v>
      </c>
      <c r="P246" s="144">
        <f>O246*H246</f>
        <v>0</v>
      </c>
      <c r="Q246" s="144">
        <v>0</v>
      </c>
      <c r="R246" s="144">
        <f>Q246*H246</f>
        <v>0</v>
      </c>
      <c r="S246" s="144">
        <v>0</v>
      </c>
      <c r="T246" s="14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6" t="s">
        <v>269</v>
      </c>
      <c r="AT246" s="146" t="s">
        <v>134</v>
      </c>
      <c r="AU246" s="146" t="s">
        <v>85</v>
      </c>
      <c r="AY246" s="18" t="s">
        <v>133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83</v>
      </c>
      <c r="BK246" s="147">
        <f>ROUND(I246*H246,2)</f>
        <v>0</v>
      </c>
      <c r="BL246" s="18" t="s">
        <v>269</v>
      </c>
      <c r="BM246" s="146" t="s">
        <v>845</v>
      </c>
    </row>
    <row r="247" spans="1:65" s="13" customFormat="1">
      <c r="B247" s="155"/>
      <c r="D247" s="149" t="s">
        <v>143</v>
      </c>
      <c r="E247" s="156" t="s">
        <v>1</v>
      </c>
      <c r="F247" s="157" t="s">
        <v>297</v>
      </c>
      <c r="H247" s="158">
        <v>20</v>
      </c>
      <c r="L247" s="155"/>
      <c r="M247" s="159"/>
      <c r="N247" s="160"/>
      <c r="O247" s="160"/>
      <c r="P247" s="160"/>
      <c r="Q247" s="160"/>
      <c r="R247" s="160"/>
      <c r="S247" s="160"/>
      <c r="T247" s="161"/>
      <c r="AT247" s="156" t="s">
        <v>143</v>
      </c>
      <c r="AU247" s="156" t="s">
        <v>85</v>
      </c>
      <c r="AV247" s="13" t="s">
        <v>85</v>
      </c>
      <c r="AW247" s="13" t="s">
        <v>29</v>
      </c>
      <c r="AX247" s="13" t="s">
        <v>75</v>
      </c>
      <c r="AY247" s="156" t="s">
        <v>133</v>
      </c>
    </row>
    <row r="248" spans="1:65" s="14" customFormat="1">
      <c r="B248" s="162"/>
      <c r="D248" s="149" t="s">
        <v>143</v>
      </c>
      <c r="E248" s="163" t="s">
        <v>1</v>
      </c>
      <c r="F248" s="164" t="s">
        <v>150</v>
      </c>
      <c r="H248" s="165">
        <v>20</v>
      </c>
      <c r="L248" s="162"/>
      <c r="M248" s="166"/>
      <c r="N248" s="167"/>
      <c r="O248" s="167"/>
      <c r="P248" s="167"/>
      <c r="Q248" s="167"/>
      <c r="R248" s="167"/>
      <c r="S248" s="167"/>
      <c r="T248" s="168"/>
      <c r="AT248" s="163" t="s">
        <v>143</v>
      </c>
      <c r="AU248" s="163" t="s">
        <v>85</v>
      </c>
      <c r="AV248" s="14" t="s">
        <v>138</v>
      </c>
      <c r="AW248" s="14" t="s">
        <v>29</v>
      </c>
      <c r="AX248" s="14" t="s">
        <v>83</v>
      </c>
      <c r="AY248" s="163" t="s">
        <v>133</v>
      </c>
    </row>
    <row r="249" spans="1:65" s="2" customFormat="1" ht="16.5" customHeight="1">
      <c r="A249" s="30"/>
      <c r="B249" s="135"/>
      <c r="C249" s="136" t="s">
        <v>441</v>
      </c>
      <c r="D249" s="136" t="s">
        <v>134</v>
      </c>
      <c r="E249" s="137" t="s">
        <v>846</v>
      </c>
      <c r="F249" s="138" t="s">
        <v>847</v>
      </c>
      <c r="G249" s="139" t="s">
        <v>416</v>
      </c>
      <c r="H249" s="140">
        <v>40</v>
      </c>
      <c r="I249" s="202"/>
      <c r="J249" s="141">
        <f>ROUND(I249*H249,2)</f>
        <v>0</v>
      </c>
      <c r="K249" s="138" t="s">
        <v>1</v>
      </c>
      <c r="L249" s="31"/>
      <c r="M249" s="142" t="s">
        <v>1</v>
      </c>
      <c r="N249" s="143" t="s">
        <v>40</v>
      </c>
      <c r="O249" s="144">
        <v>0</v>
      </c>
      <c r="P249" s="144">
        <f>O249*H249</f>
        <v>0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46" t="s">
        <v>269</v>
      </c>
      <c r="AT249" s="146" t="s">
        <v>134</v>
      </c>
      <c r="AU249" s="146" t="s">
        <v>85</v>
      </c>
      <c r="AY249" s="18" t="s">
        <v>133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8" t="s">
        <v>83</v>
      </c>
      <c r="BK249" s="147">
        <f>ROUND(I249*H249,2)</f>
        <v>0</v>
      </c>
      <c r="BL249" s="18" t="s">
        <v>269</v>
      </c>
      <c r="BM249" s="146" t="s">
        <v>848</v>
      </c>
    </row>
    <row r="250" spans="1:65" s="13" customFormat="1">
      <c r="B250" s="155"/>
      <c r="D250" s="149" t="s">
        <v>143</v>
      </c>
      <c r="E250" s="156" t="s">
        <v>1</v>
      </c>
      <c r="F250" s="157" t="s">
        <v>460</v>
      </c>
      <c r="H250" s="158">
        <v>40</v>
      </c>
      <c r="L250" s="155"/>
      <c r="M250" s="159"/>
      <c r="N250" s="160"/>
      <c r="O250" s="160"/>
      <c r="P250" s="160"/>
      <c r="Q250" s="160"/>
      <c r="R250" s="160"/>
      <c r="S250" s="160"/>
      <c r="T250" s="161"/>
      <c r="AT250" s="156" t="s">
        <v>143</v>
      </c>
      <c r="AU250" s="156" t="s">
        <v>85</v>
      </c>
      <c r="AV250" s="13" t="s">
        <v>85</v>
      </c>
      <c r="AW250" s="13" t="s">
        <v>29</v>
      </c>
      <c r="AX250" s="13" t="s">
        <v>75</v>
      </c>
      <c r="AY250" s="156" t="s">
        <v>133</v>
      </c>
    </row>
    <row r="251" spans="1:65" s="14" customFormat="1">
      <c r="B251" s="162"/>
      <c r="D251" s="149" t="s">
        <v>143</v>
      </c>
      <c r="E251" s="163" t="s">
        <v>1</v>
      </c>
      <c r="F251" s="164" t="s">
        <v>150</v>
      </c>
      <c r="H251" s="165">
        <v>40</v>
      </c>
      <c r="L251" s="162"/>
      <c r="M251" s="166"/>
      <c r="N251" s="167"/>
      <c r="O251" s="167"/>
      <c r="P251" s="167"/>
      <c r="Q251" s="167"/>
      <c r="R251" s="167"/>
      <c r="S251" s="167"/>
      <c r="T251" s="168"/>
      <c r="AT251" s="163" t="s">
        <v>143</v>
      </c>
      <c r="AU251" s="163" t="s">
        <v>85</v>
      </c>
      <c r="AV251" s="14" t="s">
        <v>138</v>
      </c>
      <c r="AW251" s="14" t="s">
        <v>29</v>
      </c>
      <c r="AX251" s="14" t="s">
        <v>83</v>
      </c>
      <c r="AY251" s="163" t="s">
        <v>133</v>
      </c>
    </row>
    <row r="252" spans="1:65" s="2" customFormat="1" ht="21.75" customHeight="1">
      <c r="A252" s="30"/>
      <c r="B252" s="135"/>
      <c r="C252" s="136" t="s">
        <v>446</v>
      </c>
      <c r="D252" s="136" t="s">
        <v>134</v>
      </c>
      <c r="E252" s="137" t="s">
        <v>849</v>
      </c>
      <c r="F252" s="138" t="s">
        <v>850</v>
      </c>
      <c r="G252" s="139" t="s">
        <v>295</v>
      </c>
      <c r="H252" s="140">
        <v>22</v>
      </c>
      <c r="I252" s="202"/>
      <c r="J252" s="141">
        <f>ROUND(I252*H252,2)</f>
        <v>0</v>
      </c>
      <c r="K252" s="138" t="s">
        <v>1</v>
      </c>
      <c r="L252" s="31"/>
      <c r="M252" s="142" t="s">
        <v>1</v>
      </c>
      <c r="N252" s="143" t="s">
        <v>40</v>
      </c>
      <c r="O252" s="144">
        <v>0</v>
      </c>
      <c r="P252" s="144">
        <f>O252*H252</f>
        <v>0</v>
      </c>
      <c r="Q252" s="144">
        <v>0</v>
      </c>
      <c r="R252" s="144">
        <f>Q252*H252</f>
        <v>0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269</v>
      </c>
      <c r="AT252" s="146" t="s">
        <v>134</v>
      </c>
      <c r="AU252" s="146" t="s">
        <v>85</v>
      </c>
      <c r="AY252" s="18" t="s">
        <v>133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83</v>
      </c>
      <c r="BK252" s="147">
        <f>ROUND(I252*H252,2)</f>
        <v>0</v>
      </c>
      <c r="BL252" s="18" t="s">
        <v>269</v>
      </c>
      <c r="BM252" s="146" t="s">
        <v>851</v>
      </c>
    </row>
    <row r="253" spans="1:65" s="2" customFormat="1" ht="16.5" customHeight="1">
      <c r="A253" s="30"/>
      <c r="B253" s="135"/>
      <c r="C253" s="136" t="s">
        <v>452</v>
      </c>
      <c r="D253" s="136" t="s">
        <v>134</v>
      </c>
      <c r="E253" s="137" t="s">
        <v>852</v>
      </c>
      <c r="F253" s="138" t="s">
        <v>853</v>
      </c>
      <c r="G253" s="139" t="s">
        <v>416</v>
      </c>
      <c r="H253" s="140">
        <v>4</v>
      </c>
      <c r="I253" s="202"/>
      <c r="J253" s="141">
        <f>ROUND(I253*H253,2)</f>
        <v>0</v>
      </c>
      <c r="K253" s="138" t="s">
        <v>1</v>
      </c>
      <c r="L253" s="31"/>
      <c r="M253" s="142" t="s">
        <v>1</v>
      </c>
      <c r="N253" s="143" t="s">
        <v>40</v>
      </c>
      <c r="O253" s="144">
        <v>0</v>
      </c>
      <c r="P253" s="144">
        <f>O253*H253</f>
        <v>0</v>
      </c>
      <c r="Q253" s="144">
        <v>0</v>
      </c>
      <c r="R253" s="144">
        <f>Q253*H253</f>
        <v>0</v>
      </c>
      <c r="S253" s="144">
        <v>0</v>
      </c>
      <c r="T253" s="14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6" t="s">
        <v>269</v>
      </c>
      <c r="AT253" s="146" t="s">
        <v>134</v>
      </c>
      <c r="AU253" s="146" t="s">
        <v>85</v>
      </c>
      <c r="AY253" s="18" t="s">
        <v>133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83</v>
      </c>
      <c r="BK253" s="147">
        <f>ROUND(I253*H253,2)</f>
        <v>0</v>
      </c>
      <c r="BL253" s="18" t="s">
        <v>269</v>
      </c>
      <c r="BM253" s="146" t="s">
        <v>854</v>
      </c>
    </row>
    <row r="254" spans="1:65" s="2" customFormat="1" ht="16.5" customHeight="1">
      <c r="A254" s="30"/>
      <c r="B254" s="135"/>
      <c r="C254" s="136" t="s">
        <v>456</v>
      </c>
      <c r="D254" s="136" t="s">
        <v>134</v>
      </c>
      <c r="E254" s="137" t="s">
        <v>855</v>
      </c>
      <c r="F254" s="138" t="s">
        <v>856</v>
      </c>
      <c r="G254" s="139" t="s">
        <v>416</v>
      </c>
      <c r="H254" s="140">
        <v>4</v>
      </c>
      <c r="I254" s="202"/>
      <c r="J254" s="141">
        <f>ROUND(I254*H254,2)</f>
        <v>0</v>
      </c>
      <c r="K254" s="138" t="s">
        <v>1</v>
      </c>
      <c r="L254" s="31"/>
      <c r="M254" s="142" t="s">
        <v>1</v>
      </c>
      <c r="N254" s="143" t="s">
        <v>40</v>
      </c>
      <c r="O254" s="144">
        <v>0</v>
      </c>
      <c r="P254" s="144">
        <f>O254*H254</f>
        <v>0</v>
      </c>
      <c r="Q254" s="144">
        <v>0</v>
      </c>
      <c r="R254" s="144">
        <f>Q254*H254</f>
        <v>0</v>
      </c>
      <c r="S254" s="144">
        <v>0</v>
      </c>
      <c r="T254" s="145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6" t="s">
        <v>269</v>
      </c>
      <c r="AT254" s="146" t="s">
        <v>134</v>
      </c>
      <c r="AU254" s="146" t="s">
        <v>85</v>
      </c>
      <c r="AY254" s="18" t="s">
        <v>133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8" t="s">
        <v>83</v>
      </c>
      <c r="BK254" s="147">
        <f>ROUND(I254*H254,2)</f>
        <v>0</v>
      </c>
      <c r="BL254" s="18" t="s">
        <v>269</v>
      </c>
      <c r="BM254" s="146" t="s">
        <v>857</v>
      </c>
    </row>
    <row r="255" spans="1:65" s="2" customFormat="1" ht="16.5" customHeight="1">
      <c r="A255" s="30"/>
      <c r="B255" s="135"/>
      <c r="C255" s="136" t="s">
        <v>460</v>
      </c>
      <c r="D255" s="136" t="s">
        <v>134</v>
      </c>
      <c r="E255" s="137" t="s">
        <v>858</v>
      </c>
      <c r="F255" s="138" t="s">
        <v>859</v>
      </c>
      <c r="G255" s="139" t="s">
        <v>714</v>
      </c>
      <c r="H255" s="140">
        <v>1</v>
      </c>
      <c r="I255" s="202"/>
      <c r="J255" s="141">
        <f>ROUND(I255*H255,2)</f>
        <v>0</v>
      </c>
      <c r="K255" s="138" t="s">
        <v>1</v>
      </c>
      <c r="L255" s="31"/>
      <c r="M255" s="142" t="s">
        <v>1</v>
      </c>
      <c r="N255" s="143" t="s">
        <v>40</v>
      </c>
      <c r="O255" s="144">
        <v>0</v>
      </c>
      <c r="P255" s="144">
        <f>O255*H255</f>
        <v>0</v>
      </c>
      <c r="Q255" s="144">
        <v>0</v>
      </c>
      <c r="R255" s="144">
        <f>Q255*H255</f>
        <v>0</v>
      </c>
      <c r="S255" s="144">
        <v>0</v>
      </c>
      <c r="T255" s="145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6" t="s">
        <v>269</v>
      </c>
      <c r="AT255" s="146" t="s">
        <v>134</v>
      </c>
      <c r="AU255" s="146" t="s">
        <v>85</v>
      </c>
      <c r="AY255" s="18" t="s">
        <v>133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8" t="s">
        <v>83</v>
      </c>
      <c r="BK255" s="147">
        <f>ROUND(I255*H255,2)</f>
        <v>0</v>
      </c>
      <c r="BL255" s="18" t="s">
        <v>269</v>
      </c>
      <c r="BM255" s="146" t="s">
        <v>860</v>
      </c>
    </row>
    <row r="256" spans="1:65" s="2" customFormat="1" ht="16.5" customHeight="1">
      <c r="A256" s="30"/>
      <c r="B256" s="135"/>
      <c r="C256" s="136" t="s">
        <v>464</v>
      </c>
      <c r="D256" s="136" t="s">
        <v>134</v>
      </c>
      <c r="E256" s="137" t="s">
        <v>861</v>
      </c>
      <c r="F256" s="138" t="s">
        <v>862</v>
      </c>
      <c r="G256" s="139" t="s">
        <v>841</v>
      </c>
      <c r="H256" s="140">
        <v>1336.32</v>
      </c>
      <c r="I256" s="202"/>
      <c r="J256" s="141">
        <f>ROUND(I256*H256,2)</f>
        <v>0</v>
      </c>
      <c r="K256" s="138" t="s">
        <v>181</v>
      </c>
      <c r="L256" s="31"/>
      <c r="M256" s="142" t="s">
        <v>1</v>
      </c>
      <c r="N256" s="143" t="s">
        <v>40</v>
      </c>
      <c r="O256" s="144">
        <v>2.1000000000000001E-2</v>
      </c>
      <c r="P256" s="144">
        <f>O256*H256</f>
        <v>28.062719999999999</v>
      </c>
      <c r="Q256" s="144">
        <v>5.0000000000000002E-5</v>
      </c>
      <c r="R256" s="144">
        <f>Q256*H256</f>
        <v>6.6816E-2</v>
      </c>
      <c r="S256" s="144">
        <v>0</v>
      </c>
      <c r="T256" s="145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6" t="s">
        <v>269</v>
      </c>
      <c r="AT256" s="146" t="s">
        <v>134</v>
      </c>
      <c r="AU256" s="146" t="s">
        <v>85</v>
      </c>
      <c r="AY256" s="18" t="s">
        <v>133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8" t="s">
        <v>83</v>
      </c>
      <c r="BK256" s="147">
        <f>ROUND(I256*H256,2)</f>
        <v>0</v>
      </c>
      <c r="BL256" s="18" t="s">
        <v>269</v>
      </c>
      <c r="BM256" s="146" t="s">
        <v>863</v>
      </c>
    </row>
    <row r="257" spans="1:65" s="13" customFormat="1">
      <c r="B257" s="155"/>
      <c r="D257" s="149" t="s">
        <v>143</v>
      </c>
      <c r="E257" s="156" t="s">
        <v>1</v>
      </c>
      <c r="F257" s="157" t="s">
        <v>864</v>
      </c>
      <c r="H257" s="158">
        <v>1336.32</v>
      </c>
      <c r="L257" s="155"/>
      <c r="M257" s="159"/>
      <c r="N257" s="160"/>
      <c r="O257" s="160"/>
      <c r="P257" s="160"/>
      <c r="Q257" s="160"/>
      <c r="R257" s="160"/>
      <c r="S257" s="160"/>
      <c r="T257" s="161"/>
      <c r="AT257" s="156" t="s">
        <v>143</v>
      </c>
      <c r="AU257" s="156" t="s">
        <v>85</v>
      </c>
      <c r="AV257" s="13" t="s">
        <v>85</v>
      </c>
      <c r="AW257" s="13" t="s">
        <v>29</v>
      </c>
      <c r="AX257" s="13" t="s">
        <v>83</v>
      </c>
      <c r="AY257" s="156" t="s">
        <v>133</v>
      </c>
    </row>
    <row r="258" spans="1:65" s="2" customFormat="1" ht="21.75" customHeight="1">
      <c r="A258" s="30"/>
      <c r="B258" s="135"/>
      <c r="C258" s="189" t="s">
        <v>470</v>
      </c>
      <c r="D258" s="189" t="s">
        <v>435</v>
      </c>
      <c r="E258" s="190" t="s">
        <v>865</v>
      </c>
      <c r="F258" s="191" t="s">
        <v>866</v>
      </c>
      <c r="G258" s="192" t="s">
        <v>180</v>
      </c>
      <c r="H258" s="193">
        <v>30.623999999999999</v>
      </c>
      <c r="I258" s="203"/>
      <c r="J258" s="194">
        <f>ROUND(I258*H258,2)</f>
        <v>0</v>
      </c>
      <c r="K258" s="191" t="s">
        <v>181</v>
      </c>
      <c r="L258" s="195"/>
      <c r="M258" s="196" t="s">
        <v>1</v>
      </c>
      <c r="N258" s="197" t="s">
        <v>40</v>
      </c>
      <c r="O258" s="144">
        <v>0</v>
      </c>
      <c r="P258" s="144">
        <f>O258*H258</f>
        <v>0</v>
      </c>
      <c r="Q258" s="144">
        <v>3.2000000000000001E-2</v>
      </c>
      <c r="R258" s="144">
        <f>Q258*H258</f>
        <v>0.97996799999999995</v>
      </c>
      <c r="S258" s="144">
        <v>0</v>
      </c>
      <c r="T258" s="145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6" t="s">
        <v>422</v>
      </c>
      <c r="AT258" s="146" t="s">
        <v>435</v>
      </c>
      <c r="AU258" s="146" t="s">
        <v>85</v>
      </c>
      <c r="AY258" s="18" t="s">
        <v>133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83</v>
      </c>
      <c r="BK258" s="147">
        <f>ROUND(I258*H258,2)</f>
        <v>0</v>
      </c>
      <c r="BL258" s="18" t="s">
        <v>269</v>
      </c>
      <c r="BM258" s="146" t="s">
        <v>867</v>
      </c>
    </row>
    <row r="259" spans="1:65" s="2" customFormat="1" ht="16.5" customHeight="1">
      <c r="A259" s="30"/>
      <c r="B259" s="135"/>
      <c r="C259" s="136" t="s">
        <v>474</v>
      </c>
      <c r="D259" s="136" t="s">
        <v>134</v>
      </c>
      <c r="E259" s="137" t="s">
        <v>868</v>
      </c>
      <c r="F259" s="138" t="s">
        <v>869</v>
      </c>
      <c r="G259" s="139" t="s">
        <v>180</v>
      </c>
      <c r="H259" s="140">
        <v>27.84</v>
      </c>
      <c r="I259" s="202"/>
      <c r="J259" s="141">
        <f>ROUND(I259*H259,2)</f>
        <v>0</v>
      </c>
      <c r="K259" s="138" t="s">
        <v>181</v>
      </c>
      <c r="L259" s="31"/>
      <c r="M259" s="142" t="s">
        <v>1</v>
      </c>
      <c r="N259" s="143" t="s">
        <v>40</v>
      </c>
      <c r="O259" s="144">
        <v>0.92500000000000004</v>
      </c>
      <c r="P259" s="144">
        <f>O259*H259</f>
        <v>25.752000000000002</v>
      </c>
      <c r="Q259" s="144">
        <v>0</v>
      </c>
      <c r="R259" s="144">
        <f>Q259*H259</f>
        <v>0</v>
      </c>
      <c r="S259" s="144">
        <v>0.02</v>
      </c>
      <c r="T259" s="145">
        <f>S259*H259</f>
        <v>0.55679999999999996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6" t="s">
        <v>269</v>
      </c>
      <c r="AT259" s="146" t="s">
        <v>134</v>
      </c>
      <c r="AU259" s="146" t="s">
        <v>85</v>
      </c>
      <c r="AY259" s="18" t="s">
        <v>133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8" t="s">
        <v>83</v>
      </c>
      <c r="BK259" s="147">
        <f>ROUND(I259*H259,2)</f>
        <v>0</v>
      </c>
      <c r="BL259" s="18" t="s">
        <v>269</v>
      </c>
      <c r="BM259" s="146" t="s">
        <v>870</v>
      </c>
    </row>
    <row r="260" spans="1:65" s="12" customFormat="1">
      <c r="B260" s="148"/>
      <c r="D260" s="149" t="s">
        <v>143</v>
      </c>
      <c r="E260" s="150" t="s">
        <v>1</v>
      </c>
      <c r="F260" s="151" t="s">
        <v>871</v>
      </c>
      <c r="H260" s="150" t="s">
        <v>1</v>
      </c>
      <c r="L260" s="148"/>
      <c r="M260" s="152"/>
      <c r="N260" s="153"/>
      <c r="O260" s="153"/>
      <c r="P260" s="153"/>
      <c r="Q260" s="153"/>
      <c r="R260" s="153"/>
      <c r="S260" s="153"/>
      <c r="T260" s="154"/>
      <c r="AT260" s="150" t="s">
        <v>143</v>
      </c>
      <c r="AU260" s="150" t="s">
        <v>85</v>
      </c>
      <c r="AV260" s="12" t="s">
        <v>83</v>
      </c>
      <c r="AW260" s="12" t="s">
        <v>29</v>
      </c>
      <c r="AX260" s="12" t="s">
        <v>75</v>
      </c>
      <c r="AY260" s="150" t="s">
        <v>133</v>
      </c>
    </row>
    <row r="261" spans="1:65" s="13" customFormat="1">
      <c r="B261" s="155"/>
      <c r="D261" s="149" t="s">
        <v>143</v>
      </c>
      <c r="E261" s="156" t="s">
        <v>1</v>
      </c>
      <c r="F261" s="157" t="s">
        <v>872</v>
      </c>
      <c r="H261" s="158">
        <v>27.84</v>
      </c>
      <c r="L261" s="155"/>
      <c r="M261" s="159"/>
      <c r="N261" s="160"/>
      <c r="O261" s="160"/>
      <c r="P261" s="160"/>
      <c r="Q261" s="160"/>
      <c r="R261" s="160"/>
      <c r="S261" s="160"/>
      <c r="T261" s="161"/>
      <c r="AT261" s="156" t="s">
        <v>143</v>
      </c>
      <c r="AU261" s="156" t="s">
        <v>85</v>
      </c>
      <c r="AV261" s="13" t="s">
        <v>85</v>
      </c>
      <c r="AW261" s="13" t="s">
        <v>29</v>
      </c>
      <c r="AX261" s="13" t="s">
        <v>83</v>
      </c>
      <c r="AY261" s="156" t="s">
        <v>133</v>
      </c>
    </row>
    <row r="262" spans="1:65" s="2" customFormat="1" ht="21.75" customHeight="1">
      <c r="A262" s="30"/>
      <c r="B262" s="135"/>
      <c r="C262" s="136" t="s">
        <v>480</v>
      </c>
      <c r="D262" s="136" t="s">
        <v>134</v>
      </c>
      <c r="E262" s="137" t="s">
        <v>457</v>
      </c>
      <c r="F262" s="138" t="s">
        <v>458</v>
      </c>
      <c r="G262" s="139" t="s">
        <v>267</v>
      </c>
      <c r="H262" s="140">
        <v>1.0469999999999999</v>
      </c>
      <c r="I262" s="202"/>
      <c r="J262" s="141">
        <f>ROUND(I262*H262,2)</f>
        <v>0</v>
      </c>
      <c r="K262" s="138" t="s">
        <v>181</v>
      </c>
      <c r="L262" s="31"/>
      <c r="M262" s="142" t="s">
        <v>1</v>
      </c>
      <c r="N262" s="143" t="s">
        <v>40</v>
      </c>
      <c r="O262" s="144">
        <v>3.0059999999999998</v>
      </c>
      <c r="P262" s="144">
        <f>O262*H262</f>
        <v>3.1472819999999997</v>
      </c>
      <c r="Q262" s="144">
        <v>0</v>
      </c>
      <c r="R262" s="144">
        <f>Q262*H262</f>
        <v>0</v>
      </c>
      <c r="S262" s="144">
        <v>0</v>
      </c>
      <c r="T262" s="145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46" t="s">
        <v>269</v>
      </c>
      <c r="AT262" s="146" t="s">
        <v>134</v>
      </c>
      <c r="AU262" s="146" t="s">
        <v>85</v>
      </c>
      <c r="AY262" s="18" t="s">
        <v>133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8" t="s">
        <v>83</v>
      </c>
      <c r="BK262" s="147">
        <f>ROUND(I262*H262,2)</f>
        <v>0</v>
      </c>
      <c r="BL262" s="18" t="s">
        <v>269</v>
      </c>
      <c r="BM262" s="146" t="s">
        <v>873</v>
      </c>
    </row>
    <row r="263" spans="1:65" s="11" customFormat="1" ht="22.9" customHeight="1">
      <c r="B263" s="125"/>
      <c r="D263" s="126" t="s">
        <v>74</v>
      </c>
      <c r="E263" s="176" t="s">
        <v>307</v>
      </c>
      <c r="F263" s="176" t="s">
        <v>308</v>
      </c>
      <c r="J263" s="177">
        <f>BK263</f>
        <v>0</v>
      </c>
      <c r="L263" s="125"/>
      <c r="M263" s="129"/>
      <c r="N263" s="130"/>
      <c r="O263" s="130"/>
      <c r="P263" s="131">
        <f>SUM(P264:P273)</f>
        <v>1.43208</v>
      </c>
      <c r="Q263" s="130"/>
      <c r="R263" s="131">
        <f>SUM(R264:R273)</f>
        <v>0.18359999999999999</v>
      </c>
      <c r="S263" s="130"/>
      <c r="T263" s="132">
        <f>SUM(T264:T273)</f>
        <v>0</v>
      </c>
      <c r="AR263" s="126" t="s">
        <v>85</v>
      </c>
      <c r="AT263" s="133" t="s">
        <v>74</v>
      </c>
      <c r="AU263" s="133" t="s">
        <v>83</v>
      </c>
      <c r="AY263" s="126" t="s">
        <v>133</v>
      </c>
      <c r="BK263" s="134">
        <f>SUM(BK264:BK273)</f>
        <v>0</v>
      </c>
    </row>
    <row r="264" spans="1:65" s="2" customFormat="1" ht="21.75" customHeight="1">
      <c r="A264" s="30"/>
      <c r="B264" s="135"/>
      <c r="C264" s="136" t="s">
        <v>487</v>
      </c>
      <c r="D264" s="136" t="s">
        <v>134</v>
      </c>
      <c r="E264" s="137" t="s">
        <v>874</v>
      </c>
      <c r="F264" s="138" t="s">
        <v>875</v>
      </c>
      <c r="G264" s="139" t="s">
        <v>416</v>
      </c>
      <c r="H264" s="140">
        <v>4</v>
      </c>
      <c r="I264" s="202"/>
      <c r="J264" s="141">
        <f>ROUND(I264*H264,2)</f>
        <v>0</v>
      </c>
      <c r="K264" s="138" t="s">
        <v>1</v>
      </c>
      <c r="L264" s="31"/>
      <c r="M264" s="142" t="s">
        <v>1</v>
      </c>
      <c r="N264" s="143" t="s">
        <v>40</v>
      </c>
      <c r="O264" s="144">
        <v>0</v>
      </c>
      <c r="P264" s="144">
        <f>O264*H264</f>
        <v>0</v>
      </c>
      <c r="Q264" s="144">
        <v>0</v>
      </c>
      <c r="R264" s="144">
        <f>Q264*H264</f>
        <v>0</v>
      </c>
      <c r="S264" s="144">
        <v>0</v>
      </c>
      <c r="T264" s="145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46" t="s">
        <v>269</v>
      </c>
      <c r="AT264" s="146" t="s">
        <v>134</v>
      </c>
      <c r="AU264" s="146" t="s">
        <v>85</v>
      </c>
      <c r="AY264" s="18" t="s">
        <v>133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8" t="s">
        <v>83</v>
      </c>
      <c r="BK264" s="147">
        <f>ROUND(I264*H264,2)</f>
        <v>0</v>
      </c>
      <c r="BL264" s="18" t="s">
        <v>269</v>
      </c>
      <c r="BM264" s="146" t="s">
        <v>876</v>
      </c>
    </row>
    <row r="265" spans="1:65" s="2" customFormat="1" ht="16.5" customHeight="1">
      <c r="A265" s="30"/>
      <c r="B265" s="135"/>
      <c r="C265" s="136" t="s">
        <v>500</v>
      </c>
      <c r="D265" s="136" t="s">
        <v>134</v>
      </c>
      <c r="E265" s="137" t="s">
        <v>877</v>
      </c>
      <c r="F265" s="138" t="s">
        <v>878</v>
      </c>
      <c r="G265" s="139" t="s">
        <v>180</v>
      </c>
      <c r="H265" s="140">
        <v>36.72</v>
      </c>
      <c r="I265" s="202"/>
      <c r="J265" s="141">
        <f>ROUND(I265*H265,2)</f>
        <v>0</v>
      </c>
      <c r="K265" s="138" t="s">
        <v>1</v>
      </c>
      <c r="L265" s="31"/>
      <c r="M265" s="142" t="s">
        <v>1</v>
      </c>
      <c r="N265" s="143" t="s">
        <v>40</v>
      </c>
      <c r="O265" s="144">
        <v>3.9E-2</v>
      </c>
      <c r="P265" s="144">
        <f>O265*H265</f>
        <v>1.43208</v>
      </c>
      <c r="Q265" s="144">
        <v>5.0000000000000001E-3</v>
      </c>
      <c r="R265" s="144">
        <f>Q265*H265</f>
        <v>0.18359999999999999</v>
      </c>
      <c r="S265" s="144">
        <v>0</v>
      </c>
      <c r="T265" s="145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6" t="s">
        <v>269</v>
      </c>
      <c r="AT265" s="146" t="s">
        <v>134</v>
      </c>
      <c r="AU265" s="146" t="s">
        <v>85</v>
      </c>
      <c r="AY265" s="18" t="s">
        <v>133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8" t="s">
        <v>83</v>
      </c>
      <c r="BK265" s="147">
        <f>ROUND(I265*H265,2)</f>
        <v>0</v>
      </c>
      <c r="BL265" s="18" t="s">
        <v>269</v>
      </c>
      <c r="BM265" s="146" t="s">
        <v>879</v>
      </c>
    </row>
    <row r="266" spans="1:65" s="12" customFormat="1" ht="22.5">
      <c r="B266" s="148"/>
      <c r="D266" s="149" t="s">
        <v>143</v>
      </c>
      <c r="E266" s="150" t="s">
        <v>1</v>
      </c>
      <c r="F266" s="151" t="s">
        <v>880</v>
      </c>
      <c r="H266" s="150" t="s">
        <v>1</v>
      </c>
      <c r="L266" s="148"/>
      <c r="M266" s="152"/>
      <c r="N266" s="153"/>
      <c r="O266" s="153"/>
      <c r="P266" s="153"/>
      <c r="Q266" s="153"/>
      <c r="R266" s="153"/>
      <c r="S266" s="153"/>
      <c r="T266" s="154"/>
      <c r="AT266" s="150" t="s">
        <v>143</v>
      </c>
      <c r="AU266" s="150" t="s">
        <v>85</v>
      </c>
      <c r="AV266" s="12" t="s">
        <v>83</v>
      </c>
      <c r="AW266" s="12" t="s">
        <v>29</v>
      </c>
      <c r="AX266" s="12" t="s">
        <v>75</v>
      </c>
      <c r="AY266" s="150" t="s">
        <v>133</v>
      </c>
    </row>
    <row r="267" spans="1:65" s="12" customFormat="1">
      <c r="B267" s="148"/>
      <c r="D267" s="149" t="s">
        <v>143</v>
      </c>
      <c r="E267" s="150" t="s">
        <v>1</v>
      </c>
      <c r="F267" s="151" t="s">
        <v>881</v>
      </c>
      <c r="H267" s="150" t="s">
        <v>1</v>
      </c>
      <c r="L267" s="148"/>
      <c r="M267" s="152"/>
      <c r="N267" s="153"/>
      <c r="O267" s="153"/>
      <c r="P267" s="153"/>
      <c r="Q267" s="153"/>
      <c r="R267" s="153"/>
      <c r="S267" s="153"/>
      <c r="T267" s="154"/>
      <c r="AT267" s="150" t="s">
        <v>143</v>
      </c>
      <c r="AU267" s="150" t="s">
        <v>85</v>
      </c>
      <c r="AV267" s="12" t="s">
        <v>83</v>
      </c>
      <c r="AW267" s="12" t="s">
        <v>29</v>
      </c>
      <c r="AX267" s="12" t="s">
        <v>75</v>
      </c>
      <c r="AY267" s="150" t="s">
        <v>133</v>
      </c>
    </row>
    <row r="268" spans="1:65" s="12" customFormat="1" ht="22.5">
      <c r="B268" s="148"/>
      <c r="D268" s="149" t="s">
        <v>143</v>
      </c>
      <c r="E268" s="150" t="s">
        <v>1</v>
      </c>
      <c r="F268" s="151" t="s">
        <v>882</v>
      </c>
      <c r="H268" s="150" t="s">
        <v>1</v>
      </c>
      <c r="L268" s="148"/>
      <c r="M268" s="152"/>
      <c r="N268" s="153"/>
      <c r="O268" s="153"/>
      <c r="P268" s="153"/>
      <c r="Q268" s="153"/>
      <c r="R268" s="153"/>
      <c r="S268" s="153"/>
      <c r="T268" s="154"/>
      <c r="AT268" s="150" t="s">
        <v>143</v>
      </c>
      <c r="AU268" s="150" t="s">
        <v>85</v>
      </c>
      <c r="AV268" s="12" t="s">
        <v>83</v>
      </c>
      <c r="AW268" s="12" t="s">
        <v>29</v>
      </c>
      <c r="AX268" s="12" t="s">
        <v>75</v>
      </c>
      <c r="AY268" s="150" t="s">
        <v>133</v>
      </c>
    </row>
    <row r="269" spans="1:65" s="12" customFormat="1">
      <c r="B269" s="148"/>
      <c r="D269" s="149" t="s">
        <v>143</v>
      </c>
      <c r="E269" s="150" t="s">
        <v>1</v>
      </c>
      <c r="F269" s="151" t="s">
        <v>883</v>
      </c>
      <c r="H269" s="150" t="s">
        <v>1</v>
      </c>
      <c r="L269" s="148"/>
      <c r="M269" s="152"/>
      <c r="N269" s="153"/>
      <c r="O269" s="153"/>
      <c r="P269" s="153"/>
      <c r="Q269" s="153"/>
      <c r="R269" s="153"/>
      <c r="S269" s="153"/>
      <c r="T269" s="154"/>
      <c r="AT269" s="150" t="s">
        <v>143</v>
      </c>
      <c r="AU269" s="150" t="s">
        <v>85</v>
      </c>
      <c r="AV269" s="12" t="s">
        <v>83</v>
      </c>
      <c r="AW269" s="12" t="s">
        <v>29</v>
      </c>
      <c r="AX269" s="12" t="s">
        <v>75</v>
      </c>
      <c r="AY269" s="150" t="s">
        <v>133</v>
      </c>
    </row>
    <row r="270" spans="1:65" s="12" customFormat="1">
      <c r="B270" s="148"/>
      <c r="D270" s="149" t="s">
        <v>143</v>
      </c>
      <c r="E270" s="150" t="s">
        <v>1</v>
      </c>
      <c r="F270" s="151" t="s">
        <v>884</v>
      </c>
      <c r="H270" s="150" t="s">
        <v>1</v>
      </c>
      <c r="L270" s="148"/>
      <c r="M270" s="152"/>
      <c r="N270" s="153"/>
      <c r="O270" s="153"/>
      <c r="P270" s="153"/>
      <c r="Q270" s="153"/>
      <c r="R270" s="153"/>
      <c r="S270" s="153"/>
      <c r="T270" s="154"/>
      <c r="AT270" s="150" t="s">
        <v>143</v>
      </c>
      <c r="AU270" s="150" t="s">
        <v>85</v>
      </c>
      <c r="AV270" s="12" t="s">
        <v>83</v>
      </c>
      <c r="AW270" s="12" t="s">
        <v>29</v>
      </c>
      <c r="AX270" s="12" t="s">
        <v>75</v>
      </c>
      <c r="AY270" s="150" t="s">
        <v>133</v>
      </c>
    </row>
    <row r="271" spans="1:65" s="12" customFormat="1">
      <c r="B271" s="148"/>
      <c r="D271" s="149" t="s">
        <v>143</v>
      </c>
      <c r="E271" s="150" t="s">
        <v>1</v>
      </c>
      <c r="F271" s="151" t="s">
        <v>885</v>
      </c>
      <c r="H271" s="150" t="s">
        <v>1</v>
      </c>
      <c r="L271" s="148"/>
      <c r="M271" s="152"/>
      <c r="N271" s="153"/>
      <c r="O271" s="153"/>
      <c r="P271" s="153"/>
      <c r="Q271" s="153"/>
      <c r="R271" s="153"/>
      <c r="S271" s="153"/>
      <c r="T271" s="154"/>
      <c r="AT271" s="150" t="s">
        <v>143</v>
      </c>
      <c r="AU271" s="150" t="s">
        <v>85</v>
      </c>
      <c r="AV271" s="12" t="s">
        <v>83</v>
      </c>
      <c r="AW271" s="12" t="s">
        <v>29</v>
      </c>
      <c r="AX271" s="12" t="s">
        <v>75</v>
      </c>
      <c r="AY271" s="150" t="s">
        <v>133</v>
      </c>
    </row>
    <row r="272" spans="1:65" s="13" customFormat="1">
      <c r="B272" s="155"/>
      <c r="D272" s="149" t="s">
        <v>143</v>
      </c>
      <c r="E272" s="156" t="s">
        <v>1</v>
      </c>
      <c r="F272" s="157" t="s">
        <v>886</v>
      </c>
      <c r="H272" s="158">
        <v>36.72</v>
      </c>
      <c r="L272" s="155"/>
      <c r="M272" s="159"/>
      <c r="N272" s="160"/>
      <c r="O272" s="160"/>
      <c r="P272" s="160"/>
      <c r="Q272" s="160"/>
      <c r="R272" s="160"/>
      <c r="S272" s="160"/>
      <c r="T272" s="161"/>
      <c r="AT272" s="156" t="s">
        <v>143</v>
      </c>
      <c r="AU272" s="156" t="s">
        <v>85</v>
      </c>
      <c r="AV272" s="13" t="s">
        <v>85</v>
      </c>
      <c r="AW272" s="13" t="s">
        <v>29</v>
      </c>
      <c r="AX272" s="13" t="s">
        <v>75</v>
      </c>
      <c r="AY272" s="156" t="s">
        <v>133</v>
      </c>
    </row>
    <row r="273" spans="1:65" s="14" customFormat="1">
      <c r="B273" s="162"/>
      <c r="D273" s="149" t="s">
        <v>143</v>
      </c>
      <c r="E273" s="163" t="s">
        <v>1</v>
      </c>
      <c r="F273" s="164" t="s">
        <v>150</v>
      </c>
      <c r="H273" s="165">
        <v>36.72</v>
      </c>
      <c r="L273" s="162"/>
      <c r="M273" s="166"/>
      <c r="N273" s="167"/>
      <c r="O273" s="167"/>
      <c r="P273" s="167"/>
      <c r="Q273" s="167"/>
      <c r="R273" s="167"/>
      <c r="S273" s="167"/>
      <c r="T273" s="168"/>
      <c r="AT273" s="163" t="s">
        <v>143</v>
      </c>
      <c r="AU273" s="163" t="s">
        <v>85</v>
      </c>
      <c r="AV273" s="14" t="s">
        <v>138</v>
      </c>
      <c r="AW273" s="14" t="s">
        <v>29</v>
      </c>
      <c r="AX273" s="14" t="s">
        <v>83</v>
      </c>
      <c r="AY273" s="163" t="s">
        <v>133</v>
      </c>
    </row>
    <row r="274" spans="1:65" s="14" customFormat="1" ht="35.1" customHeight="1">
      <c r="B274" s="162"/>
      <c r="D274" s="149"/>
      <c r="E274" s="163"/>
      <c r="F274" s="218" t="s">
        <v>1035</v>
      </c>
      <c r="H274" s="165"/>
      <c r="L274" s="162"/>
      <c r="M274" s="166"/>
      <c r="N274" s="167"/>
      <c r="O274" s="167"/>
      <c r="P274" s="167"/>
      <c r="Q274" s="167"/>
      <c r="R274" s="167"/>
      <c r="S274" s="167"/>
      <c r="T274" s="168"/>
      <c r="AT274" s="163"/>
      <c r="AU274" s="163"/>
      <c r="AY274" s="163"/>
    </row>
    <row r="275" spans="1:65" s="14" customFormat="1" ht="35.1" customHeight="1">
      <c r="B275" s="162"/>
      <c r="D275" s="149"/>
      <c r="E275" s="163"/>
      <c r="F275" s="218" t="s">
        <v>1036</v>
      </c>
      <c r="H275" s="165"/>
      <c r="L275" s="162"/>
      <c r="M275" s="166"/>
      <c r="N275" s="167"/>
      <c r="O275" s="167"/>
      <c r="P275" s="167"/>
      <c r="Q275" s="167"/>
      <c r="R275" s="167"/>
      <c r="S275" s="167"/>
      <c r="T275" s="168"/>
      <c r="AT275" s="163"/>
      <c r="AU275" s="163"/>
      <c r="AY275" s="163"/>
    </row>
    <row r="276" spans="1:65" s="14" customFormat="1" ht="27.75" customHeight="1">
      <c r="B276" s="162"/>
      <c r="D276" s="149"/>
      <c r="E276" s="163"/>
      <c r="F276" s="218" t="s">
        <v>1037</v>
      </c>
      <c r="H276" s="165"/>
      <c r="L276" s="162"/>
      <c r="M276" s="166"/>
      <c r="N276" s="167"/>
      <c r="O276" s="167"/>
      <c r="P276" s="167"/>
      <c r="Q276" s="167"/>
      <c r="R276" s="167"/>
      <c r="S276" s="167"/>
      <c r="T276" s="168"/>
      <c r="AT276" s="163"/>
      <c r="AU276" s="163"/>
      <c r="AY276" s="163"/>
    </row>
    <row r="277" spans="1:65" s="11" customFormat="1" ht="22.9" customHeight="1">
      <c r="B277" s="125"/>
      <c r="D277" s="126" t="s">
        <v>74</v>
      </c>
      <c r="E277" s="176" t="s">
        <v>887</v>
      </c>
      <c r="F277" s="176" t="s">
        <v>888</v>
      </c>
      <c r="J277" s="177">
        <f>BK277</f>
        <v>0</v>
      </c>
      <c r="L277" s="125"/>
      <c r="M277" s="129"/>
      <c r="N277" s="130"/>
      <c r="O277" s="130"/>
      <c r="P277" s="131">
        <f>SUM(P278:P288)</f>
        <v>0</v>
      </c>
      <c r="Q277" s="130"/>
      <c r="R277" s="131">
        <f>SUM(R278:R288)</f>
        <v>0</v>
      </c>
      <c r="S277" s="130"/>
      <c r="T277" s="132">
        <f>SUM(T278:T288)</f>
        <v>0</v>
      </c>
      <c r="AR277" s="126" t="s">
        <v>85</v>
      </c>
      <c r="AT277" s="133" t="s">
        <v>74</v>
      </c>
      <c r="AU277" s="133" t="s">
        <v>83</v>
      </c>
      <c r="AY277" s="126" t="s">
        <v>133</v>
      </c>
      <c r="BK277" s="134">
        <f>SUM(BK278:BK288)</f>
        <v>0</v>
      </c>
    </row>
    <row r="278" spans="1:65" s="2" customFormat="1" ht="21.75" customHeight="1">
      <c r="A278" s="30"/>
      <c r="B278" s="135"/>
      <c r="C278" s="136" t="s">
        <v>489</v>
      </c>
      <c r="D278" s="136" t="s">
        <v>134</v>
      </c>
      <c r="E278" s="137" t="s">
        <v>889</v>
      </c>
      <c r="F278" s="138" t="s">
        <v>890</v>
      </c>
      <c r="G278" s="139" t="s">
        <v>180</v>
      </c>
      <c r="H278" s="140">
        <v>179</v>
      </c>
      <c r="I278" s="202"/>
      <c r="J278" s="141">
        <f>ROUND(I278*H278,2)</f>
        <v>0</v>
      </c>
      <c r="K278" s="138" t="s">
        <v>1</v>
      </c>
      <c r="L278" s="31"/>
      <c r="M278" s="142" t="s">
        <v>1</v>
      </c>
      <c r="N278" s="143" t="s">
        <v>40</v>
      </c>
      <c r="O278" s="144">
        <v>0</v>
      </c>
      <c r="P278" s="144">
        <f>O278*H278</f>
        <v>0</v>
      </c>
      <c r="Q278" s="144">
        <v>0</v>
      </c>
      <c r="R278" s="144">
        <f>Q278*H278</f>
        <v>0</v>
      </c>
      <c r="S278" s="144">
        <v>0</v>
      </c>
      <c r="T278" s="145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46" t="s">
        <v>269</v>
      </c>
      <c r="AT278" s="146" t="s">
        <v>134</v>
      </c>
      <c r="AU278" s="146" t="s">
        <v>85</v>
      </c>
      <c r="AY278" s="18" t="s">
        <v>133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8" t="s">
        <v>83</v>
      </c>
      <c r="BK278" s="147">
        <f>ROUND(I278*H278,2)</f>
        <v>0</v>
      </c>
      <c r="BL278" s="18" t="s">
        <v>269</v>
      </c>
      <c r="BM278" s="146" t="s">
        <v>891</v>
      </c>
    </row>
    <row r="279" spans="1:65" s="12" customFormat="1" ht="22.5">
      <c r="B279" s="148"/>
      <c r="D279" s="149" t="s">
        <v>143</v>
      </c>
      <c r="E279" s="150" t="s">
        <v>1</v>
      </c>
      <c r="F279" s="151" t="s">
        <v>892</v>
      </c>
      <c r="H279" s="150" t="s">
        <v>1</v>
      </c>
      <c r="L279" s="148"/>
      <c r="M279" s="152"/>
      <c r="N279" s="153"/>
      <c r="O279" s="153"/>
      <c r="P279" s="153"/>
      <c r="Q279" s="153"/>
      <c r="R279" s="153"/>
      <c r="S279" s="153"/>
      <c r="T279" s="154"/>
      <c r="AT279" s="150" t="s">
        <v>143</v>
      </c>
      <c r="AU279" s="150" t="s">
        <v>85</v>
      </c>
      <c r="AV279" s="12" t="s">
        <v>83</v>
      </c>
      <c r="AW279" s="12" t="s">
        <v>29</v>
      </c>
      <c r="AX279" s="12" t="s">
        <v>75</v>
      </c>
      <c r="AY279" s="150" t="s">
        <v>133</v>
      </c>
    </row>
    <row r="280" spans="1:65" s="13" customFormat="1">
      <c r="B280" s="155"/>
      <c r="D280" s="149" t="s">
        <v>143</v>
      </c>
      <c r="E280" s="156" t="s">
        <v>1</v>
      </c>
      <c r="F280" s="157" t="s">
        <v>893</v>
      </c>
      <c r="H280" s="158">
        <v>179</v>
      </c>
      <c r="L280" s="155"/>
      <c r="M280" s="159"/>
      <c r="N280" s="160"/>
      <c r="O280" s="160"/>
      <c r="P280" s="160"/>
      <c r="Q280" s="160"/>
      <c r="R280" s="160"/>
      <c r="S280" s="160"/>
      <c r="T280" s="161"/>
      <c r="AT280" s="156" t="s">
        <v>143</v>
      </c>
      <c r="AU280" s="156" t="s">
        <v>85</v>
      </c>
      <c r="AV280" s="13" t="s">
        <v>85</v>
      </c>
      <c r="AW280" s="13" t="s">
        <v>29</v>
      </c>
      <c r="AX280" s="13" t="s">
        <v>75</v>
      </c>
      <c r="AY280" s="156" t="s">
        <v>133</v>
      </c>
    </row>
    <row r="281" spans="1:65" s="14" customFormat="1">
      <c r="B281" s="162"/>
      <c r="D281" s="149" t="s">
        <v>143</v>
      </c>
      <c r="E281" s="163" t="s">
        <v>1</v>
      </c>
      <c r="F281" s="164" t="s">
        <v>150</v>
      </c>
      <c r="H281" s="165">
        <v>179</v>
      </c>
      <c r="L281" s="162"/>
      <c r="M281" s="166"/>
      <c r="N281" s="167"/>
      <c r="O281" s="167"/>
      <c r="P281" s="167"/>
      <c r="Q281" s="167"/>
      <c r="R281" s="167"/>
      <c r="S281" s="167"/>
      <c r="T281" s="168"/>
      <c r="AT281" s="163" t="s">
        <v>143</v>
      </c>
      <c r="AU281" s="163" t="s">
        <v>85</v>
      </c>
      <c r="AV281" s="14" t="s">
        <v>138</v>
      </c>
      <c r="AW281" s="14" t="s">
        <v>29</v>
      </c>
      <c r="AX281" s="14" t="s">
        <v>83</v>
      </c>
      <c r="AY281" s="163" t="s">
        <v>133</v>
      </c>
    </row>
    <row r="282" spans="1:65" s="14" customFormat="1" ht="35.1" customHeight="1">
      <c r="B282" s="162"/>
      <c r="D282" s="149"/>
      <c r="E282" s="163"/>
      <c r="F282" s="218" t="s">
        <v>1035</v>
      </c>
      <c r="H282" s="165"/>
      <c r="L282" s="162"/>
      <c r="M282" s="166"/>
      <c r="N282" s="167"/>
      <c r="O282" s="167"/>
      <c r="P282" s="167"/>
      <c r="Q282" s="167"/>
      <c r="R282" s="167"/>
      <c r="S282" s="167"/>
      <c r="T282" s="168"/>
      <c r="AT282" s="163"/>
      <c r="AU282" s="163"/>
      <c r="AY282" s="163"/>
    </row>
    <row r="283" spans="1:65" s="14" customFormat="1" ht="35.1" customHeight="1">
      <c r="B283" s="162"/>
      <c r="D283" s="149"/>
      <c r="E283" s="163"/>
      <c r="F283" s="218" t="s">
        <v>1036</v>
      </c>
      <c r="H283" s="165"/>
      <c r="L283" s="162"/>
      <c r="M283" s="166"/>
      <c r="N283" s="167"/>
      <c r="O283" s="167"/>
      <c r="P283" s="167"/>
      <c r="Q283" s="167"/>
      <c r="R283" s="167"/>
      <c r="S283" s="167"/>
      <c r="T283" s="168"/>
      <c r="V283" s="208"/>
      <c r="AT283" s="163"/>
      <c r="AU283" s="163"/>
      <c r="AY283" s="163"/>
    </row>
    <row r="284" spans="1:65" s="14" customFormat="1" ht="35.1" customHeight="1">
      <c r="B284" s="162"/>
      <c r="D284" s="149"/>
      <c r="E284" s="163"/>
      <c r="F284" s="218" t="s">
        <v>1037</v>
      </c>
      <c r="H284" s="165"/>
      <c r="L284" s="162"/>
      <c r="M284" s="166"/>
      <c r="N284" s="167"/>
      <c r="O284" s="167"/>
      <c r="P284" s="167"/>
      <c r="Q284" s="167"/>
      <c r="R284" s="167"/>
      <c r="S284" s="167"/>
      <c r="T284" s="168"/>
      <c r="AT284" s="163"/>
      <c r="AU284" s="163"/>
      <c r="AY284" s="163"/>
    </row>
    <row r="285" spans="1:65" s="2" customFormat="1" ht="16.5" customHeight="1">
      <c r="A285" s="30"/>
      <c r="B285" s="135"/>
      <c r="C285" s="136" t="s">
        <v>491</v>
      </c>
      <c r="D285" s="136" t="s">
        <v>134</v>
      </c>
      <c r="E285" s="137" t="s">
        <v>894</v>
      </c>
      <c r="F285" s="138" t="s">
        <v>895</v>
      </c>
      <c r="G285" s="139" t="s">
        <v>180</v>
      </c>
      <c r="H285" s="140">
        <v>35.799999999999997</v>
      </c>
      <c r="I285" s="202"/>
      <c r="J285" s="141">
        <f>ROUND(I285*H285,2)</f>
        <v>0</v>
      </c>
      <c r="K285" s="138" t="s">
        <v>1</v>
      </c>
      <c r="L285" s="31"/>
      <c r="M285" s="142" t="s">
        <v>1</v>
      </c>
      <c r="N285" s="143" t="s">
        <v>40</v>
      </c>
      <c r="O285" s="144">
        <v>0</v>
      </c>
      <c r="P285" s="144">
        <f>O285*H285</f>
        <v>0</v>
      </c>
      <c r="Q285" s="144">
        <v>0</v>
      </c>
      <c r="R285" s="144">
        <f>Q285*H285</f>
        <v>0</v>
      </c>
      <c r="S285" s="144">
        <v>0</v>
      </c>
      <c r="T285" s="145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46" t="s">
        <v>269</v>
      </c>
      <c r="AT285" s="146" t="s">
        <v>134</v>
      </c>
      <c r="AU285" s="146" t="s">
        <v>85</v>
      </c>
      <c r="AY285" s="18" t="s">
        <v>133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8" t="s">
        <v>83</v>
      </c>
      <c r="BK285" s="147">
        <f>ROUND(I285*H285,2)</f>
        <v>0</v>
      </c>
      <c r="BL285" s="18" t="s">
        <v>269</v>
      </c>
      <c r="BM285" s="146" t="s">
        <v>896</v>
      </c>
    </row>
    <row r="286" spans="1:65" s="12" customFormat="1">
      <c r="B286" s="148"/>
      <c r="D286" s="149" t="s">
        <v>143</v>
      </c>
      <c r="E286" s="150" t="s">
        <v>1</v>
      </c>
      <c r="F286" s="151" t="s">
        <v>897</v>
      </c>
      <c r="H286" s="150" t="s">
        <v>1</v>
      </c>
      <c r="L286" s="148"/>
      <c r="M286" s="152"/>
      <c r="N286" s="153"/>
      <c r="O286" s="153"/>
      <c r="P286" s="153"/>
      <c r="Q286" s="153"/>
      <c r="R286" s="153"/>
      <c r="S286" s="153"/>
      <c r="T286" s="154"/>
      <c r="AT286" s="150" t="s">
        <v>143</v>
      </c>
      <c r="AU286" s="150" t="s">
        <v>85</v>
      </c>
      <c r="AV286" s="12" t="s">
        <v>83</v>
      </c>
      <c r="AW286" s="12" t="s">
        <v>29</v>
      </c>
      <c r="AX286" s="12" t="s">
        <v>75</v>
      </c>
      <c r="AY286" s="150" t="s">
        <v>133</v>
      </c>
    </row>
    <row r="287" spans="1:65" s="13" customFormat="1">
      <c r="B287" s="155"/>
      <c r="D287" s="149" t="s">
        <v>143</v>
      </c>
      <c r="E287" s="156" t="s">
        <v>1</v>
      </c>
      <c r="F287" s="157" t="s">
        <v>898</v>
      </c>
      <c r="H287" s="158">
        <v>35.799999999999997</v>
      </c>
      <c r="L287" s="155"/>
      <c r="M287" s="159"/>
      <c r="N287" s="160"/>
      <c r="O287" s="160"/>
      <c r="P287" s="160"/>
      <c r="Q287" s="160"/>
      <c r="R287" s="160"/>
      <c r="S287" s="160"/>
      <c r="T287" s="161"/>
      <c r="AT287" s="156" t="s">
        <v>143</v>
      </c>
      <c r="AU287" s="156" t="s">
        <v>85</v>
      </c>
      <c r="AV287" s="13" t="s">
        <v>85</v>
      </c>
      <c r="AW287" s="13" t="s">
        <v>29</v>
      </c>
      <c r="AX287" s="13" t="s">
        <v>83</v>
      </c>
      <c r="AY287" s="156" t="s">
        <v>133</v>
      </c>
    </row>
    <row r="288" spans="1:65" s="2" customFormat="1" ht="21.75" customHeight="1">
      <c r="A288" s="30"/>
      <c r="B288" s="135"/>
      <c r="C288" s="136" t="s">
        <v>495</v>
      </c>
      <c r="D288" s="136" t="s">
        <v>134</v>
      </c>
      <c r="E288" s="137" t="s">
        <v>899</v>
      </c>
      <c r="F288" s="138" t="s">
        <v>900</v>
      </c>
      <c r="G288" s="139" t="s">
        <v>180</v>
      </c>
      <c r="H288" s="140">
        <v>179</v>
      </c>
      <c r="I288" s="202"/>
      <c r="J288" s="141">
        <f>ROUND(I288*H288,2)</f>
        <v>0</v>
      </c>
      <c r="K288" s="138" t="s">
        <v>1</v>
      </c>
      <c r="L288" s="31"/>
      <c r="M288" s="178" t="s">
        <v>1</v>
      </c>
      <c r="N288" s="179" t="s">
        <v>40</v>
      </c>
      <c r="O288" s="180">
        <v>0</v>
      </c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46" t="s">
        <v>269</v>
      </c>
      <c r="AT288" s="146" t="s">
        <v>134</v>
      </c>
      <c r="AU288" s="146" t="s">
        <v>85</v>
      </c>
      <c r="AY288" s="18" t="s">
        <v>133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8" t="s">
        <v>83</v>
      </c>
      <c r="BK288" s="147">
        <f>ROUND(I288*H288,2)</f>
        <v>0</v>
      </c>
      <c r="BL288" s="18" t="s">
        <v>269</v>
      </c>
      <c r="BM288" s="146" t="s">
        <v>901</v>
      </c>
    </row>
    <row r="289" spans="1:65" s="2" customFormat="1" ht="35.1" customHeight="1">
      <c r="A289" s="30"/>
      <c r="B289" s="135"/>
      <c r="C289" s="209"/>
      <c r="D289" s="209"/>
      <c r="E289" s="210"/>
      <c r="F289" s="218" t="s">
        <v>1035</v>
      </c>
      <c r="G289" s="212"/>
      <c r="H289" s="213"/>
      <c r="I289" s="216"/>
      <c r="J289" s="214"/>
      <c r="K289" s="211"/>
      <c r="L289" s="31"/>
      <c r="M289" s="215"/>
      <c r="N289" s="143"/>
      <c r="O289" s="144"/>
      <c r="P289" s="144"/>
      <c r="Q289" s="144"/>
      <c r="R289" s="144"/>
      <c r="S289" s="144"/>
      <c r="T289" s="144"/>
      <c r="U289" s="30"/>
      <c r="V289" s="14"/>
      <c r="W289" s="30"/>
      <c r="X289" s="30"/>
      <c r="Y289" s="30"/>
      <c r="Z289" s="30"/>
      <c r="AA289" s="30"/>
      <c r="AB289" s="30"/>
      <c r="AC289" s="30"/>
      <c r="AD289" s="30"/>
      <c r="AE289" s="30"/>
      <c r="AR289" s="146"/>
      <c r="AT289" s="146"/>
      <c r="AU289" s="146"/>
      <c r="AY289" s="18"/>
      <c r="BE289" s="147"/>
      <c r="BF289" s="147"/>
      <c r="BG289" s="147"/>
      <c r="BH289" s="147"/>
      <c r="BI289" s="147"/>
      <c r="BJ289" s="18"/>
      <c r="BK289" s="147"/>
      <c r="BL289" s="18"/>
      <c r="BM289" s="146"/>
    </row>
    <row r="290" spans="1:65" s="2" customFormat="1" ht="35.1" customHeight="1">
      <c r="A290" s="30"/>
      <c r="B290" s="135"/>
      <c r="C290" s="209"/>
      <c r="D290" s="209"/>
      <c r="E290" s="210"/>
      <c r="F290" s="218" t="s">
        <v>1036</v>
      </c>
      <c r="G290" s="212"/>
      <c r="H290" s="213"/>
      <c r="I290" s="216"/>
      <c r="J290" s="214"/>
      <c r="K290" s="211"/>
      <c r="L290" s="31"/>
      <c r="M290" s="215"/>
      <c r="N290" s="143"/>
      <c r="O290" s="144"/>
      <c r="P290" s="144"/>
      <c r="Q290" s="144"/>
      <c r="R290" s="144"/>
      <c r="S290" s="144"/>
      <c r="T290" s="144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46"/>
      <c r="AT290" s="146"/>
      <c r="AU290" s="146"/>
      <c r="AY290" s="18"/>
      <c r="BE290" s="147"/>
      <c r="BF290" s="147"/>
      <c r="BG290" s="147"/>
      <c r="BH290" s="147"/>
      <c r="BI290" s="147"/>
      <c r="BJ290" s="18"/>
      <c r="BK290" s="147"/>
      <c r="BL290" s="18"/>
      <c r="BM290" s="146"/>
    </row>
    <row r="291" spans="1:65" s="2" customFormat="1" ht="35.1" customHeight="1">
      <c r="A291" s="30"/>
      <c r="B291" s="135"/>
      <c r="C291" s="209"/>
      <c r="D291" s="209"/>
      <c r="E291" s="210"/>
      <c r="F291" s="218" t="s">
        <v>1037</v>
      </c>
      <c r="G291" s="212"/>
      <c r="H291" s="213"/>
      <c r="I291" s="216"/>
      <c r="J291" s="214"/>
      <c r="K291" s="211"/>
      <c r="L291" s="31"/>
      <c r="M291" s="215"/>
      <c r="N291" s="143"/>
      <c r="O291" s="144"/>
      <c r="P291" s="144"/>
      <c r="Q291" s="144"/>
      <c r="R291" s="144"/>
      <c r="S291" s="144"/>
      <c r="T291" s="144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6"/>
      <c r="AT291" s="146"/>
      <c r="AU291" s="146"/>
      <c r="AY291" s="18"/>
      <c r="BE291" s="147"/>
      <c r="BF291" s="147"/>
      <c r="BG291" s="147"/>
      <c r="BH291" s="147"/>
      <c r="BI291" s="147"/>
      <c r="BJ291" s="18"/>
      <c r="BK291" s="147"/>
      <c r="BL291" s="18"/>
      <c r="BM291" s="146"/>
    </row>
    <row r="292" spans="1:65" s="2" customFormat="1" ht="6.95" customHeight="1">
      <c r="A292" s="30"/>
      <c r="B292" s="45"/>
      <c r="C292" s="46"/>
      <c r="D292" s="46"/>
      <c r="E292" s="46"/>
      <c r="F292" s="46"/>
      <c r="G292" s="46"/>
      <c r="H292" s="46"/>
      <c r="I292" s="46"/>
      <c r="J292" s="46"/>
      <c r="K292" s="46"/>
      <c r="L292" s="31"/>
      <c r="M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</row>
  </sheetData>
  <autoFilter ref="C130:K288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1"/>
  <sheetViews>
    <sheetView showGridLines="0" topLeftCell="A110" zoomScale="85" zoomScaleNormal="85" workbookViewId="0">
      <selection activeCell="X278" sqref="X27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52" t="s">
        <v>5</v>
      </c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8" t="s">
        <v>106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110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58" t="str">
        <f>'Rekapitulace stavby'!K6</f>
        <v>Trilčův jez</v>
      </c>
      <c r="F7" s="259"/>
      <c r="G7" s="259"/>
      <c r="H7" s="259"/>
      <c r="L7" s="21"/>
    </row>
    <row r="8" spans="1:46" s="2" customFormat="1" ht="12" customHeight="1">
      <c r="A8" s="30"/>
      <c r="B8" s="31"/>
      <c r="C8" s="30"/>
      <c r="D8" s="27" t="s">
        <v>111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902</v>
      </c>
      <c r="F9" s="257"/>
      <c r="G9" s="257"/>
      <c r="H9" s="25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24. 3. 2020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45" t="str">
        <f>'Rekapitulace stavby'!E14</f>
        <v xml:space="preserve"> </v>
      </c>
      <c r="F18" s="245"/>
      <c r="G18" s="245"/>
      <c r="H18" s="245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31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32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48" t="s">
        <v>1</v>
      </c>
      <c r="F27" s="248"/>
      <c r="G27" s="248"/>
      <c r="H27" s="24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35</v>
      </c>
      <c r="E30" s="30"/>
      <c r="F30" s="30"/>
      <c r="G30" s="30"/>
      <c r="H30" s="30"/>
      <c r="I30" s="30"/>
      <c r="J30" s="69">
        <f>ROUND(J131,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39</v>
      </c>
      <c r="E33" s="27" t="s">
        <v>40</v>
      </c>
      <c r="F33" s="98">
        <f>ROUND((SUM(BE131:BE277)),  2)</f>
        <v>0</v>
      </c>
      <c r="G33" s="30"/>
      <c r="H33" s="30"/>
      <c r="I33" s="99">
        <v>0.21</v>
      </c>
      <c r="J33" s="98">
        <f>ROUND(((SUM(BE131:BE277))*I33),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8">
        <f>ROUND((SUM(BF131:BF277)),  2)</f>
        <v>0</v>
      </c>
      <c r="G34" s="30"/>
      <c r="H34" s="30"/>
      <c r="I34" s="99">
        <v>0.15</v>
      </c>
      <c r="J34" s="98">
        <f>ROUND(((SUM(BF131:BF277))*I34),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8">
        <f>ROUND((SUM(BG131:BG277)),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8">
        <f>ROUND((SUM(BH131:BH277)),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8">
        <f>ROUND((SUM(BI131:BI277)),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45</v>
      </c>
      <c r="E39" s="58"/>
      <c r="F39" s="58"/>
      <c r="G39" s="102" t="s">
        <v>46</v>
      </c>
      <c r="H39" s="103" t="s">
        <v>47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6" t="s">
        <v>51</v>
      </c>
      <c r="G61" s="43" t="s">
        <v>50</v>
      </c>
      <c r="H61" s="33"/>
      <c r="I61" s="33"/>
      <c r="J61" s="107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6" t="s">
        <v>51</v>
      </c>
      <c r="G76" s="43" t="s">
        <v>50</v>
      </c>
      <c r="H76" s="33"/>
      <c r="I76" s="33"/>
      <c r="J76" s="107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113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Trilčův jez</v>
      </c>
      <c r="F85" s="259"/>
      <c r="G85" s="259"/>
      <c r="H85" s="25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111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SO 07 - Levé jezové těleso</v>
      </c>
      <c r="F87" s="257"/>
      <c r="G87" s="257"/>
      <c r="H87" s="25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České Budějovice</v>
      </c>
      <c r="G89" s="30"/>
      <c r="H89" s="30"/>
      <c r="I89" s="27" t="s">
        <v>20</v>
      </c>
      <c r="J89" s="53" t="str">
        <f>IF(J12="","",J12)</f>
        <v>24. 3. 2020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 Filip Duda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Filip Šimek www.rozp.cz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114</v>
      </c>
      <c r="D94" s="100"/>
      <c r="E94" s="100"/>
      <c r="F94" s="100"/>
      <c r="G94" s="100"/>
      <c r="H94" s="100"/>
      <c r="I94" s="100"/>
      <c r="J94" s="109" t="s">
        <v>115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116</v>
      </c>
      <c r="D96" s="30"/>
      <c r="E96" s="30"/>
      <c r="F96" s="30"/>
      <c r="G96" s="30"/>
      <c r="H96" s="30"/>
      <c r="I96" s="30"/>
      <c r="J96" s="69">
        <f>J131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117</v>
      </c>
    </row>
    <row r="97" spans="1:31" s="9" customFormat="1" ht="24.95" customHeight="1">
      <c r="B97" s="111"/>
      <c r="D97" s="112" t="s">
        <v>166</v>
      </c>
      <c r="E97" s="113"/>
      <c r="F97" s="113"/>
      <c r="G97" s="113"/>
      <c r="H97" s="113"/>
      <c r="I97" s="113"/>
      <c r="J97" s="114">
        <f>J132</f>
        <v>0</v>
      </c>
      <c r="L97" s="111"/>
    </row>
    <row r="98" spans="1:31" s="15" customFormat="1" ht="19.899999999999999" customHeight="1">
      <c r="B98" s="172"/>
      <c r="D98" s="173" t="s">
        <v>685</v>
      </c>
      <c r="E98" s="174"/>
      <c r="F98" s="174"/>
      <c r="G98" s="174"/>
      <c r="H98" s="174"/>
      <c r="I98" s="174"/>
      <c r="J98" s="175">
        <f>J133</f>
        <v>0</v>
      </c>
      <c r="L98" s="172"/>
    </row>
    <row r="99" spans="1:31" s="15" customFormat="1" ht="19.899999999999999" customHeight="1">
      <c r="B99" s="172"/>
      <c r="D99" s="173" t="s">
        <v>169</v>
      </c>
      <c r="E99" s="174"/>
      <c r="F99" s="174"/>
      <c r="G99" s="174"/>
      <c r="H99" s="174"/>
      <c r="I99" s="174"/>
      <c r="J99" s="175">
        <f>J138</f>
        <v>0</v>
      </c>
      <c r="L99" s="172"/>
    </row>
    <row r="100" spans="1:31" s="15" customFormat="1" ht="19.899999999999999" customHeight="1">
      <c r="B100" s="172"/>
      <c r="D100" s="173" t="s">
        <v>686</v>
      </c>
      <c r="E100" s="174"/>
      <c r="F100" s="174"/>
      <c r="G100" s="174"/>
      <c r="H100" s="174"/>
      <c r="I100" s="174"/>
      <c r="J100" s="175">
        <f>J150</f>
        <v>0</v>
      </c>
      <c r="L100" s="172"/>
    </row>
    <row r="101" spans="1:31" s="15" customFormat="1" ht="19.899999999999999" customHeight="1">
      <c r="B101" s="172"/>
      <c r="D101" s="173" t="s">
        <v>170</v>
      </c>
      <c r="E101" s="174"/>
      <c r="F101" s="174"/>
      <c r="G101" s="174"/>
      <c r="H101" s="174"/>
      <c r="I101" s="174"/>
      <c r="J101" s="175">
        <f>J152</f>
        <v>0</v>
      </c>
      <c r="L101" s="172"/>
    </row>
    <row r="102" spans="1:31" s="15" customFormat="1" ht="19.899999999999999" customHeight="1">
      <c r="B102" s="172"/>
      <c r="D102" s="173" t="s">
        <v>171</v>
      </c>
      <c r="E102" s="174"/>
      <c r="F102" s="174"/>
      <c r="G102" s="174"/>
      <c r="H102" s="174"/>
      <c r="I102" s="174"/>
      <c r="J102" s="175">
        <f>J165</f>
        <v>0</v>
      </c>
      <c r="L102" s="172"/>
    </row>
    <row r="103" spans="1:31" s="9" customFormat="1" ht="24.95" customHeight="1">
      <c r="B103" s="111"/>
      <c r="D103" s="112" t="s">
        <v>172</v>
      </c>
      <c r="E103" s="113"/>
      <c r="F103" s="113"/>
      <c r="G103" s="113"/>
      <c r="H103" s="113"/>
      <c r="I103" s="113"/>
      <c r="J103" s="114">
        <f>J167</f>
        <v>0</v>
      </c>
      <c r="L103" s="111"/>
    </row>
    <row r="104" spans="1:31" s="15" customFormat="1" ht="19.899999999999999" customHeight="1">
      <c r="B104" s="172"/>
      <c r="D104" s="173" t="s">
        <v>687</v>
      </c>
      <c r="E104" s="174"/>
      <c r="F104" s="174"/>
      <c r="G104" s="174"/>
      <c r="H104" s="174"/>
      <c r="I104" s="174"/>
      <c r="J104" s="175">
        <f>J168</f>
        <v>0</v>
      </c>
      <c r="L104" s="172"/>
    </row>
    <row r="105" spans="1:31" s="15" customFormat="1" ht="19.899999999999999" customHeight="1">
      <c r="B105" s="172"/>
      <c r="D105" s="173" t="s">
        <v>688</v>
      </c>
      <c r="E105" s="174"/>
      <c r="F105" s="174"/>
      <c r="G105" s="174"/>
      <c r="H105" s="174"/>
      <c r="I105" s="174"/>
      <c r="J105" s="175">
        <f>J174</f>
        <v>0</v>
      </c>
      <c r="L105" s="172"/>
    </row>
    <row r="106" spans="1:31" s="15" customFormat="1" ht="19.899999999999999" customHeight="1">
      <c r="B106" s="172"/>
      <c r="D106" s="173" t="s">
        <v>689</v>
      </c>
      <c r="E106" s="174"/>
      <c r="F106" s="174"/>
      <c r="G106" s="174"/>
      <c r="H106" s="174"/>
      <c r="I106" s="174"/>
      <c r="J106" s="175">
        <f>J196</f>
        <v>0</v>
      </c>
      <c r="L106" s="172"/>
    </row>
    <row r="107" spans="1:31" s="15" customFormat="1" ht="19.899999999999999" customHeight="1">
      <c r="B107" s="172"/>
      <c r="D107" s="173" t="s">
        <v>690</v>
      </c>
      <c r="E107" s="174"/>
      <c r="F107" s="174"/>
      <c r="G107" s="174"/>
      <c r="H107" s="174"/>
      <c r="I107" s="174"/>
      <c r="J107" s="175">
        <f>J209</f>
        <v>0</v>
      </c>
      <c r="L107" s="172"/>
    </row>
    <row r="108" spans="1:31" s="15" customFormat="1" ht="19.899999999999999" customHeight="1">
      <c r="B108" s="172"/>
      <c r="D108" s="173" t="s">
        <v>691</v>
      </c>
      <c r="E108" s="174"/>
      <c r="F108" s="174"/>
      <c r="G108" s="174"/>
      <c r="H108" s="174"/>
      <c r="I108" s="174"/>
      <c r="J108" s="175">
        <f>J222</f>
        <v>0</v>
      </c>
      <c r="L108" s="172"/>
    </row>
    <row r="109" spans="1:31" s="15" customFormat="1" ht="19.899999999999999" customHeight="1">
      <c r="B109" s="172"/>
      <c r="D109" s="173" t="s">
        <v>329</v>
      </c>
      <c r="E109" s="174"/>
      <c r="F109" s="174"/>
      <c r="G109" s="174"/>
      <c r="H109" s="174"/>
      <c r="I109" s="174"/>
      <c r="J109" s="175">
        <f>J232</f>
        <v>0</v>
      </c>
      <c r="L109" s="172"/>
    </row>
    <row r="110" spans="1:31" s="15" customFormat="1" ht="19.899999999999999" customHeight="1">
      <c r="B110" s="172"/>
      <c r="D110" s="173" t="s">
        <v>174</v>
      </c>
      <c r="E110" s="174"/>
      <c r="F110" s="174"/>
      <c r="G110" s="174"/>
      <c r="H110" s="174"/>
      <c r="I110" s="174"/>
      <c r="J110" s="175">
        <f>J251</f>
        <v>0</v>
      </c>
      <c r="L110" s="172"/>
    </row>
    <row r="111" spans="1:31" s="15" customFormat="1" ht="19.899999999999999" customHeight="1">
      <c r="B111" s="172"/>
      <c r="D111" s="173" t="s">
        <v>692</v>
      </c>
      <c r="E111" s="174"/>
      <c r="F111" s="174"/>
      <c r="G111" s="174"/>
      <c r="H111" s="174"/>
      <c r="I111" s="174"/>
      <c r="J111" s="175">
        <f>J265</f>
        <v>0</v>
      </c>
      <c r="L111" s="172"/>
    </row>
    <row r="112" spans="1:31" s="2" customFormat="1" ht="21.7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6.95" customHeight="1">
      <c r="A113" s="30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7" spans="1:31" s="2" customFormat="1" ht="6.95" customHeight="1">
      <c r="A117" s="30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24.95" customHeight="1">
      <c r="A118" s="30"/>
      <c r="B118" s="31"/>
      <c r="C118" s="22" t="s">
        <v>119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>
      <c r="A120" s="30"/>
      <c r="B120" s="31"/>
      <c r="C120" s="27" t="s">
        <v>14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>
      <c r="A121" s="30"/>
      <c r="B121" s="31"/>
      <c r="C121" s="30"/>
      <c r="D121" s="30"/>
      <c r="E121" s="258" t="str">
        <f>E7</f>
        <v>Trilčův jez</v>
      </c>
      <c r="F121" s="259"/>
      <c r="G121" s="259"/>
      <c r="H121" s="259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>
      <c r="A122" s="30"/>
      <c r="B122" s="31"/>
      <c r="C122" s="27" t="s">
        <v>111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>
      <c r="A123" s="30"/>
      <c r="B123" s="31"/>
      <c r="C123" s="30"/>
      <c r="D123" s="30"/>
      <c r="E123" s="223" t="str">
        <f>E9</f>
        <v>SO 07 - Levé jezové těleso</v>
      </c>
      <c r="F123" s="257"/>
      <c r="G123" s="257"/>
      <c r="H123" s="257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>
      <c r="A125" s="30"/>
      <c r="B125" s="31"/>
      <c r="C125" s="27" t="s">
        <v>18</v>
      </c>
      <c r="D125" s="30"/>
      <c r="E125" s="30"/>
      <c r="F125" s="25" t="str">
        <f>F12</f>
        <v>České Budějovice</v>
      </c>
      <c r="G125" s="30"/>
      <c r="H125" s="30"/>
      <c r="I125" s="27" t="s">
        <v>20</v>
      </c>
      <c r="J125" s="53" t="str">
        <f>IF(J12="","",J12)</f>
        <v>24. 3. 2020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22</v>
      </c>
      <c r="D127" s="30"/>
      <c r="E127" s="30"/>
      <c r="F127" s="25" t="str">
        <f>E15</f>
        <v xml:space="preserve"> </v>
      </c>
      <c r="G127" s="30"/>
      <c r="H127" s="30"/>
      <c r="I127" s="27" t="s">
        <v>27</v>
      </c>
      <c r="J127" s="28" t="str">
        <f>E21</f>
        <v>Ing. Filip Duda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25.7" customHeight="1">
      <c r="A128" s="30"/>
      <c r="B128" s="31"/>
      <c r="C128" s="27" t="s">
        <v>26</v>
      </c>
      <c r="D128" s="30"/>
      <c r="E128" s="30"/>
      <c r="F128" s="25" t="str">
        <f>IF(E18="","",E18)</f>
        <v xml:space="preserve"> </v>
      </c>
      <c r="G128" s="30"/>
      <c r="H128" s="30"/>
      <c r="I128" s="27" t="s">
        <v>30</v>
      </c>
      <c r="J128" s="28" t="str">
        <f>E24</f>
        <v>Filip Šimek www.rozp.cz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0" customFormat="1" ht="29.25" customHeight="1">
      <c r="A130" s="115"/>
      <c r="B130" s="116"/>
      <c r="C130" s="117" t="s">
        <v>120</v>
      </c>
      <c r="D130" s="118" t="s">
        <v>60</v>
      </c>
      <c r="E130" s="118" t="s">
        <v>56</v>
      </c>
      <c r="F130" s="118" t="s">
        <v>57</v>
      </c>
      <c r="G130" s="118" t="s">
        <v>121</v>
      </c>
      <c r="H130" s="118" t="s">
        <v>122</v>
      </c>
      <c r="I130" s="118" t="s">
        <v>123</v>
      </c>
      <c r="J130" s="118" t="s">
        <v>115</v>
      </c>
      <c r="K130" s="119" t="s">
        <v>124</v>
      </c>
      <c r="L130" s="120"/>
      <c r="M130" s="60" t="s">
        <v>1</v>
      </c>
      <c r="N130" s="61" t="s">
        <v>39</v>
      </c>
      <c r="O130" s="61" t="s">
        <v>125</v>
      </c>
      <c r="P130" s="61" t="s">
        <v>126</v>
      </c>
      <c r="Q130" s="61" t="s">
        <v>127</v>
      </c>
      <c r="R130" s="61" t="s">
        <v>128</v>
      </c>
      <c r="S130" s="61" t="s">
        <v>129</v>
      </c>
      <c r="T130" s="62" t="s">
        <v>130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30"/>
      <c r="B131" s="31"/>
      <c r="C131" s="67" t="s">
        <v>131</v>
      </c>
      <c r="D131" s="30"/>
      <c r="E131" s="30"/>
      <c r="F131" s="30"/>
      <c r="G131" s="30"/>
      <c r="H131" s="30"/>
      <c r="I131" s="30"/>
      <c r="J131" s="121">
        <f>BK131</f>
        <v>0</v>
      </c>
      <c r="K131" s="30"/>
      <c r="L131" s="31"/>
      <c r="M131" s="63"/>
      <c r="N131" s="54"/>
      <c r="O131" s="64"/>
      <c r="P131" s="122">
        <f>P132+P167</f>
        <v>99.693950999999998</v>
      </c>
      <c r="Q131" s="64"/>
      <c r="R131" s="122">
        <f>R132+R167</f>
        <v>1.650579</v>
      </c>
      <c r="S131" s="64"/>
      <c r="T131" s="123">
        <f>T132+T167</f>
        <v>3.6780599999999999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74</v>
      </c>
      <c r="AU131" s="18" t="s">
        <v>117</v>
      </c>
      <c r="BK131" s="124">
        <f>BK132+BK167</f>
        <v>0</v>
      </c>
    </row>
    <row r="132" spans="1:65" s="11" customFormat="1" ht="25.9" customHeight="1">
      <c r="B132" s="125"/>
      <c r="D132" s="126" t="s">
        <v>74</v>
      </c>
      <c r="E132" s="127" t="s">
        <v>175</v>
      </c>
      <c r="F132" s="127" t="s">
        <v>176</v>
      </c>
      <c r="J132" s="128">
        <f>BK132</f>
        <v>0</v>
      </c>
      <c r="L132" s="125"/>
      <c r="M132" s="129"/>
      <c r="N132" s="130"/>
      <c r="O132" s="130"/>
      <c r="P132" s="131">
        <f>P133+P138+P150+P152+P165</f>
        <v>33.984160000000003</v>
      </c>
      <c r="Q132" s="130"/>
      <c r="R132" s="131">
        <f>R133+R138+R150+R152+R165</f>
        <v>0.37956000000000001</v>
      </c>
      <c r="S132" s="130"/>
      <c r="T132" s="132">
        <f>T133+T138+T150+T152+T165</f>
        <v>3.08</v>
      </c>
      <c r="AR132" s="126" t="s">
        <v>83</v>
      </c>
      <c r="AT132" s="133" t="s">
        <v>74</v>
      </c>
      <c r="AU132" s="133" t="s">
        <v>75</v>
      </c>
      <c r="AY132" s="126" t="s">
        <v>133</v>
      </c>
      <c r="BK132" s="134">
        <f>BK133+BK138+BK150+BK152+BK165</f>
        <v>0</v>
      </c>
    </row>
    <row r="133" spans="1:65" s="11" customFormat="1" ht="22.9" customHeight="1">
      <c r="B133" s="125"/>
      <c r="D133" s="126" t="s">
        <v>74</v>
      </c>
      <c r="E133" s="176" t="s">
        <v>693</v>
      </c>
      <c r="F133" s="176" t="s">
        <v>694</v>
      </c>
      <c r="J133" s="177">
        <f>BK133</f>
        <v>0</v>
      </c>
      <c r="L133" s="125"/>
      <c r="M133" s="129"/>
      <c r="N133" s="130"/>
      <c r="O133" s="130"/>
      <c r="P133" s="131">
        <f>SUM(P134:P137)</f>
        <v>2.718</v>
      </c>
      <c r="Q133" s="130"/>
      <c r="R133" s="131">
        <f>SUM(R134:R137)</f>
        <v>0.37956000000000001</v>
      </c>
      <c r="S133" s="130"/>
      <c r="T133" s="132">
        <f>SUM(T134:T137)</f>
        <v>0</v>
      </c>
      <c r="AR133" s="126" t="s">
        <v>83</v>
      </c>
      <c r="AT133" s="133" t="s">
        <v>74</v>
      </c>
      <c r="AU133" s="133" t="s">
        <v>83</v>
      </c>
      <c r="AY133" s="126" t="s">
        <v>133</v>
      </c>
      <c r="BK133" s="134">
        <f>SUM(BK134:BK137)</f>
        <v>0</v>
      </c>
    </row>
    <row r="134" spans="1:65" s="2" customFormat="1" ht="21.75" customHeight="1">
      <c r="A134" s="30"/>
      <c r="B134" s="135"/>
      <c r="C134" s="136" t="s">
        <v>245</v>
      </c>
      <c r="D134" s="136" t="s">
        <v>134</v>
      </c>
      <c r="E134" s="137" t="s">
        <v>695</v>
      </c>
      <c r="F134" s="138" t="s">
        <v>696</v>
      </c>
      <c r="G134" s="139" t="s">
        <v>180</v>
      </c>
      <c r="H134" s="140">
        <v>6</v>
      </c>
      <c r="I134" s="202"/>
      <c r="J134" s="141">
        <f>ROUND(I134*H134,2)</f>
        <v>0</v>
      </c>
      <c r="K134" s="138" t="s">
        <v>181</v>
      </c>
      <c r="L134" s="31"/>
      <c r="M134" s="142" t="s">
        <v>1</v>
      </c>
      <c r="N134" s="143" t="s">
        <v>40</v>
      </c>
      <c r="O134" s="144">
        <v>0.379</v>
      </c>
      <c r="P134" s="144">
        <f>O134*H134</f>
        <v>2.274</v>
      </c>
      <c r="Q134" s="144">
        <v>6.3E-2</v>
      </c>
      <c r="R134" s="144">
        <f>Q134*H134</f>
        <v>0.378</v>
      </c>
      <c r="S134" s="144">
        <v>0</v>
      </c>
      <c r="T134" s="14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6" t="s">
        <v>138</v>
      </c>
      <c r="AT134" s="146" t="s">
        <v>134</v>
      </c>
      <c r="AU134" s="146" t="s">
        <v>85</v>
      </c>
      <c r="AY134" s="18" t="s">
        <v>133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8" t="s">
        <v>83</v>
      </c>
      <c r="BK134" s="147">
        <f>ROUND(I134*H134,2)</f>
        <v>0</v>
      </c>
      <c r="BL134" s="18" t="s">
        <v>138</v>
      </c>
      <c r="BM134" s="146" t="s">
        <v>903</v>
      </c>
    </row>
    <row r="135" spans="1:65" s="2" customFormat="1" ht="21.75" customHeight="1">
      <c r="A135" s="30"/>
      <c r="B135" s="135"/>
      <c r="C135" s="136" t="s">
        <v>249</v>
      </c>
      <c r="D135" s="136" t="s">
        <v>134</v>
      </c>
      <c r="E135" s="137" t="s">
        <v>698</v>
      </c>
      <c r="F135" s="138" t="s">
        <v>699</v>
      </c>
      <c r="G135" s="139" t="s">
        <v>180</v>
      </c>
      <c r="H135" s="140">
        <v>6</v>
      </c>
      <c r="I135" s="202"/>
      <c r="J135" s="141">
        <f>ROUND(I135*H135,2)</f>
        <v>0</v>
      </c>
      <c r="K135" s="138" t="s">
        <v>1</v>
      </c>
      <c r="L135" s="31"/>
      <c r="M135" s="142" t="s">
        <v>1</v>
      </c>
      <c r="N135" s="143" t="s">
        <v>40</v>
      </c>
      <c r="O135" s="144">
        <v>7.3999999999999996E-2</v>
      </c>
      <c r="P135" s="144">
        <f>O135*H135</f>
        <v>0.44399999999999995</v>
      </c>
      <c r="Q135" s="144">
        <v>2.5999999999999998E-4</v>
      </c>
      <c r="R135" s="144">
        <f>Q135*H135</f>
        <v>1.5599999999999998E-3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138</v>
      </c>
      <c r="AT135" s="146" t="s">
        <v>134</v>
      </c>
      <c r="AU135" s="146" t="s">
        <v>85</v>
      </c>
      <c r="AY135" s="18" t="s">
        <v>133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83</v>
      </c>
      <c r="BK135" s="147">
        <f>ROUND(I135*H135,2)</f>
        <v>0</v>
      </c>
      <c r="BL135" s="18" t="s">
        <v>138</v>
      </c>
      <c r="BM135" s="146" t="s">
        <v>904</v>
      </c>
    </row>
    <row r="136" spans="1:65" s="12" customFormat="1">
      <c r="B136" s="148"/>
      <c r="D136" s="149" t="s">
        <v>143</v>
      </c>
      <c r="E136" s="150" t="s">
        <v>1</v>
      </c>
      <c r="F136" s="151" t="s">
        <v>701</v>
      </c>
      <c r="H136" s="150" t="s">
        <v>1</v>
      </c>
      <c r="L136" s="148"/>
      <c r="M136" s="152"/>
      <c r="N136" s="153"/>
      <c r="O136" s="153"/>
      <c r="P136" s="153"/>
      <c r="Q136" s="153"/>
      <c r="R136" s="153"/>
      <c r="S136" s="153"/>
      <c r="T136" s="154"/>
      <c r="AT136" s="150" t="s">
        <v>143</v>
      </c>
      <c r="AU136" s="150" t="s">
        <v>85</v>
      </c>
      <c r="AV136" s="12" t="s">
        <v>83</v>
      </c>
      <c r="AW136" s="12" t="s">
        <v>29</v>
      </c>
      <c r="AX136" s="12" t="s">
        <v>75</v>
      </c>
      <c r="AY136" s="150" t="s">
        <v>133</v>
      </c>
    </row>
    <row r="137" spans="1:65" s="13" customFormat="1">
      <c r="B137" s="155"/>
      <c r="D137" s="149" t="s">
        <v>143</v>
      </c>
      <c r="E137" s="156" t="s">
        <v>1</v>
      </c>
      <c r="F137" s="157" t="s">
        <v>702</v>
      </c>
      <c r="H137" s="158">
        <v>6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143</v>
      </c>
      <c r="AU137" s="156" t="s">
        <v>85</v>
      </c>
      <c r="AV137" s="13" t="s">
        <v>85</v>
      </c>
      <c r="AW137" s="13" t="s">
        <v>29</v>
      </c>
      <c r="AX137" s="13" t="s">
        <v>83</v>
      </c>
      <c r="AY137" s="156" t="s">
        <v>133</v>
      </c>
    </row>
    <row r="138" spans="1:65" s="11" customFormat="1" ht="22.9" customHeight="1">
      <c r="B138" s="125"/>
      <c r="D138" s="126" t="s">
        <v>74</v>
      </c>
      <c r="E138" s="176" t="s">
        <v>213</v>
      </c>
      <c r="F138" s="176" t="s">
        <v>214</v>
      </c>
      <c r="J138" s="177">
        <f>BK138</f>
        <v>0</v>
      </c>
      <c r="L138" s="125"/>
      <c r="M138" s="129"/>
      <c r="N138" s="130"/>
      <c r="O138" s="130"/>
      <c r="P138" s="131">
        <f>SUM(P139:P149)</f>
        <v>17.584</v>
      </c>
      <c r="Q138" s="130"/>
      <c r="R138" s="131">
        <f>SUM(R139:R149)</f>
        <v>0</v>
      </c>
      <c r="S138" s="130"/>
      <c r="T138" s="132">
        <f>SUM(T139:T149)</f>
        <v>3.08</v>
      </c>
      <c r="AR138" s="126" t="s">
        <v>83</v>
      </c>
      <c r="AT138" s="133" t="s">
        <v>74</v>
      </c>
      <c r="AU138" s="133" t="s">
        <v>83</v>
      </c>
      <c r="AY138" s="126" t="s">
        <v>133</v>
      </c>
      <c r="BK138" s="134">
        <f>SUM(BK139:BK149)</f>
        <v>0</v>
      </c>
    </row>
    <row r="139" spans="1:65" s="2" customFormat="1" ht="21.75" customHeight="1">
      <c r="A139" s="30"/>
      <c r="B139" s="135"/>
      <c r="C139" s="136" t="s">
        <v>253</v>
      </c>
      <c r="D139" s="136" t="s">
        <v>134</v>
      </c>
      <c r="E139" s="137" t="s">
        <v>703</v>
      </c>
      <c r="F139" s="138" t="s">
        <v>704</v>
      </c>
      <c r="G139" s="139" t="s">
        <v>180</v>
      </c>
      <c r="H139" s="140">
        <v>55.5</v>
      </c>
      <c r="I139" s="202"/>
      <c r="J139" s="141">
        <f>ROUND(I139*H139,2)</f>
        <v>0</v>
      </c>
      <c r="K139" s="138" t="s">
        <v>1</v>
      </c>
      <c r="L139" s="31"/>
      <c r="M139" s="142" t="s">
        <v>1</v>
      </c>
      <c r="N139" s="143" t="s">
        <v>40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6" t="s">
        <v>138</v>
      </c>
      <c r="AT139" s="146" t="s">
        <v>134</v>
      </c>
      <c r="AU139" s="146" t="s">
        <v>85</v>
      </c>
      <c r="AY139" s="18" t="s">
        <v>133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8" t="s">
        <v>83</v>
      </c>
      <c r="BK139" s="147">
        <f>ROUND(I139*H139,2)</f>
        <v>0</v>
      </c>
      <c r="BL139" s="18" t="s">
        <v>138</v>
      </c>
      <c r="BM139" s="146" t="s">
        <v>905</v>
      </c>
    </row>
    <row r="140" spans="1:65" s="12" customFormat="1">
      <c r="B140" s="148"/>
      <c r="D140" s="149" t="s">
        <v>143</v>
      </c>
      <c r="E140" s="150" t="s">
        <v>1</v>
      </c>
      <c r="F140" s="151" t="s">
        <v>706</v>
      </c>
      <c r="H140" s="150" t="s">
        <v>1</v>
      </c>
      <c r="L140" s="148"/>
      <c r="M140" s="152"/>
      <c r="N140" s="153"/>
      <c r="O140" s="153"/>
      <c r="P140" s="153"/>
      <c r="Q140" s="153"/>
      <c r="R140" s="153"/>
      <c r="S140" s="153"/>
      <c r="T140" s="154"/>
      <c r="AT140" s="150" t="s">
        <v>143</v>
      </c>
      <c r="AU140" s="150" t="s">
        <v>85</v>
      </c>
      <c r="AV140" s="12" t="s">
        <v>83</v>
      </c>
      <c r="AW140" s="12" t="s">
        <v>29</v>
      </c>
      <c r="AX140" s="12" t="s">
        <v>75</v>
      </c>
      <c r="AY140" s="150" t="s">
        <v>133</v>
      </c>
    </row>
    <row r="141" spans="1:65" s="13" customFormat="1">
      <c r="B141" s="155"/>
      <c r="D141" s="149" t="s">
        <v>143</v>
      </c>
      <c r="E141" s="156" t="s">
        <v>1</v>
      </c>
      <c r="F141" s="157" t="s">
        <v>707</v>
      </c>
      <c r="H141" s="158">
        <v>55.5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143</v>
      </c>
      <c r="AU141" s="156" t="s">
        <v>85</v>
      </c>
      <c r="AV141" s="13" t="s">
        <v>85</v>
      </c>
      <c r="AW141" s="13" t="s">
        <v>29</v>
      </c>
      <c r="AX141" s="13" t="s">
        <v>75</v>
      </c>
      <c r="AY141" s="156" t="s">
        <v>133</v>
      </c>
    </row>
    <row r="142" spans="1:65" s="14" customFormat="1">
      <c r="B142" s="162"/>
      <c r="D142" s="149" t="s">
        <v>143</v>
      </c>
      <c r="E142" s="163" t="s">
        <v>1</v>
      </c>
      <c r="F142" s="164" t="s">
        <v>150</v>
      </c>
      <c r="H142" s="165">
        <v>55.5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3" t="s">
        <v>143</v>
      </c>
      <c r="AU142" s="163" t="s">
        <v>85</v>
      </c>
      <c r="AV142" s="14" t="s">
        <v>138</v>
      </c>
      <c r="AW142" s="14" t="s">
        <v>29</v>
      </c>
      <c r="AX142" s="14" t="s">
        <v>83</v>
      </c>
      <c r="AY142" s="163" t="s">
        <v>133</v>
      </c>
    </row>
    <row r="143" spans="1:65" s="2" customFormat="1" ht="21.75" customHeight="1">
      <c r="A143" s="30"/>
      <c r="B143" s="135"/>
      <c r="C143" s="136" t="s">
        <v>257</v>
      </c>
      <c r="D143" s="136" t="s">
        <v>134</v>
      </c>
      <c r="E143" s="137" t="s">
        <v>708</v>
      </c>
      <c r="F143" s="138" t="s">
        <v>709</v>
      </c>
      <c r="G143" s="139" t="s">
        <v>180</v>
      </c>
      <c r="H143" s="140">
        <v>20</v>
      </c>
      <c r="I143" s="202"/>
      <c r="J143" s="141">
        <f>ROUND(I143*H143,2)</f>
        <v>0</v>
      </c>
      <c r="K143" s="138" t="s">
        <v>1</v>
      </c>
      <c r="L143" s="31"/>
      <c r="M143" s="142" t="s">
        <v>1</v>
      </c>
      <c r="N143" s="143" t="s">
        <v>40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6" t="s">
        <v>138</v>
      </c>
      <c r="AT143" s="146" t="s">
        <v>134</v>
      </c>
      <c r="AU143" s="146" t="s">
        <v>85</v>
      </c>
      <c r="AY143" s="18" t="s">
        <v>133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8" t="s">
        <v>83</v>
      </c>
      <c r="BK143" s="147">
        <f>ROUND(I143*H143,2)</f>
        <v>0</v>
      </c>
      <c r="BL143" s="18" t="s">
        <v>138</v>
      </c>
      <c r="BM143" s="146" t="s">
        <v>906</v>
      </c>
    </row>
    <row r="144" spans="1:65" s="2" customFormat="1" ht="16.5" customHeight="1">
      <c r="A144" s="30"/>
      <c r="B144" s="135"/>
      <c r="C144" s="136" t="s">
        <v>8</v>
      </c>
      <c r="D144" s="136" t="s">
        <v>134</v>
      </c>
      <c r="E144" s="137" t="s">
        <v>712</v>
      </c>
      <c r="F144" s="138" t="s">
        <v>713</v>
      </c>
      <c r="G144" s="139" t="s">
        <v>714</v>
      </c>
      <c r="H144" s="140">
        <v>1</v>
      </c>
      <c r="I144" s="202"/>
      <c r="J144" s="141">
        <f>ROUND(I144*H144,2)</f>
        <v>0</v>
      </c>
      <c r="K144" s="138" t="s">
        <v>1</v>
      </c>
      <c r="L144" s="31"/>
      <c r="M144" s="142" t="s">
        <v>1</v>
      </c>
      <c r="N144" s="143" t="s">
        <v>40</v>
      </c>
      <c r="O144" s="144">
        <v>0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6" t="s">
        <v>138</v>
      </c>
      <c r="AT144" s="146" t="s">
        <v>134</v>
      </c>
      <c r="AU144" s="146" t="s">
        <v>85</v>
      </c>
      <c r="AY144" s="18" t="s">
        <v>133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8" t="s">
        <v>83</v>
      </c>
      <c r="BK144" s="147">
        <f>ROUND(I144*H144,2)</f>
        <v>0</v>
      </c>
      <c r="BL144" s="18" t="s">
        <v>138</v>
      </c>
      <c r="BM144" s="146" t="s">
        <v>907</v>
      </c>
    </row>
    <row r="145" spans="1:65" s="13" customFormat="1">
      <c r="B145" s="155"/>
      <c r="D145" s="149" t="s">
        <v>143</v>
      </c>
      <c r="E145" s="156" t="s">
        <v>1</v>
      </c>
      <c r="F145" s="157" t="s">
        <v>716</v>
      </c>
      <c r="H145" s="158">
        <v>1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143</v>
      </c>
      <c r="AU145" s="156" t="s">
        <v>85</v>
      </c>
      <c r="AV145" s="13" t="s">
        <v>85</v>
      </c>
      <c r="AW145" s="13" t="s">
        <v>29</v>
      </c>
      <c r="AX145" s="13" t="s">
        <v>75</v>
      </c>
      <c r="AY145" s="156" t="s">
        <v>133</v>
      </c>
    </row>
    <row r="146" spans="1:65" s="14" customFormat="1">
      <c r="B146" s="162"/>
      <c r="D146" s="149" t="s">
        <v>143</v>
      </c>
      <c r="E146" s="163" t="s">
        <v>1</v>
      </c>
      <c r="F146" s="164" t="s">
        <v>150</v>
      </c>
      <c r="H146" s="165">
        <v>1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3" t="s">
        <v>143</v>
      </c>
      <c r="AU146" s="163" t="s">
        <v>85</v>
      </c>
      <c r="AV146" s="14" t="s">
        <v>138</v>
      </c>
      <c r="AW146" s="14" t="s">
        <v>29</v>
      </c>
      <c r="AX146" s="14" t="s">
        <v>83</v>
      </c>
      <c r="AY146" s="163" t="s">
        <v>133</v>
      </c>
    </row>
    <row r="147" spans="1:65" s="2" customFormat="1" ht="33" customHeight="1">
      <c r="A147" s="30"/>
      <c r="B147" s="135"/>
      <c r="C147" s="136" t="s">
        <v>7</v>
      </c>
      <c r="D147" s="136" t="s">
        <v>134</v>
      </c>
      <c r="E147" s="137" t="s">
        <v>717</v>
      </c>
      <c r="F147" s="138" t="s">
        <v>718</v>
      </c>
      <c r="G147" s="139" t="s">
        <v>659</v>
      </c>
      <c r="H147" s="140">
        <v>1.4</v>
      </c>
      <c r="I147" s="202"/>
      <c r="J147" s="141">
        <f>ROUND(I147*H147,2)</f>
        <v>0</v>
      </c>
      <c r="K147" s="138" t="s">
        <v>181</v>
      </c>
      <c r="L147" s="31"/>
      <c r="M147" s="142" t="s">
        <v>1</v>
      </c>
      <c r="N147" s="143" t="s">
        <v>40</v>
      </c>
      <c r="O147" s="144">
        <v>12.56</v>
      </c>
      <c r="P147" s="144">
        <f>O147*H147</f>
        <v>17.584</v>
      </c>
      <c r="Q147" s="144">
        <v>0</v>
      </c>
      <c r="R147" s="144">
        <f>Q147*H147</f>
        <v>0</v>
      </c>
      <c r="S147" s="144">
        <v>2.2000000000000002</v>
      </c>
      <c r="T147" s="145">
        <f>S147*H147</f>
        <v>3.08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138</v>
      </c>
      <c r="AT147" s="146" t="s">
        <v>134</v>
      </c>
      <c r="AU147" s="146" t="s">
        <v>85</v>
      </c>
      <c r="AY147" s="18" t="s">
        <v>133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83</v>
      </c>
      <c r="BK147" s="147">
        <f>ROUND(I147*H147,2)</f>
        <v>0</v>
      </c>
      <c r="BL147" s="18" t="s">
        <v>138</v>
      </c>
      <c r="BM147" s="146" t="s">
        <v>908</v>
      </c>
    </row>
    <row r="148" spans="1:65" s="12" customFormat="1">
      <c r="B148" s="148"/>
      <c r="D148" s="149" t="s">
        <v>143</v>
      </c>
      <c r="E148" s="150" t="s">
        <v>1</v>
      </c>
      <c r="F148" s="151" t="s">
        <v>720</v>
      </c>
      <c r="H148" s="150" t="s">
        <v>1</v>
      </c>
      <c r="L148" s="148"/>
      <c r="M148" s="152"/>
      <c r="N148" s="153"/>
      <c r="O148" s="153"/>
      <c r="P148" s="153"/>
      <c r="Q148" s="153"/>
      <c r="R148" s="153"/>
      <c r="S148" s="153"/>
      <c r="T148" s="154"/>
      <c r="AT148" s="150" t="s">
        <v>143</v>
      </c>
      <c r="AU148" s="150" t="s">
        <v>85</v>
      </c>
      <c r="AV148" s="12" t="s">
        <v>83</v>
      </c>
      <c r="AW148" s="12" t="s">
        <v>29</v>
      </c>
      <c r="AX148" s="12" t="s">
        <v>75</v>
      </c>
      <c r="AY148" s="150" t="s">
        <v>133</v>
      </c>
    </row>
    <row r="149" spans="1:65" s="13" customFormat="1">
      <c r="B149" s="155"/>
      <c r="D149" s="149" t="s">
        <v>143</v>
      </c>
      <c r="E149" s="156" t="s">
        <v>1</v>
      </c>
      <c r="F149" s="157" t="s">
        <v>440</v>
      </c>
      <c r="H149" s="158">
        <v>1.4</v>
      </c>
      <c r="L149" s="155"/>
      <c r="M149" s="159"/>
      <c r="N149" s="160"/>
      <c r="O149" s="160"/>
      <c r="P149" s="160"/>
      <c r="Q149" s="160"/>
      <c r="R149" s="160"/>
      <c r="S149" s="160"/>
      <c r="T149" s="161"/>
      <c r="AT149" s="156" t="s">
        <v>143</v>
      </c>
      <c r="AU149" s="156" t="s">
        <v>85</v>
      </c>
      <c r="AV149" s="13" t="s">
        <v>85</v>
      </c>
      <c r="AW149" s="13" t="s">
        <v>29</v>
      </c>
      <c r="AX149" s="13" t="s">
        <v>83</v>
      </c>
      <c r="AY149" s="156" t="s">
        <v>133</v>
      </c>
    </row>
    <row r="150" spans="1:65" s="11" customFormat="1" ht="22.9" customHeight="1">
      <c r="B150" s="125"/>
      <c r="D150" s="126" t="s">
        <v>74</v>
      </c>
      <c r="E150" s="176" t="s">
        <v>721</v>
      </c>
      <c r="F150" s="176" t="s">
        <v>722</v>
      </c>
      <c r="J150" s="177">
        <f>BK150</f>
        <v>0</v>
      </c>
      <c r="L150" s="125"/>
      <c r="M150" s="129"/>
      <c r="N150" s="130"/>
      <c r="O150" s="130"/>
      <c r="P150" s="131">
        <f>P151</f>
        <v>0</v>
      </c>
      <c r="Q150" s="130"/>
      <c r="R150" s="131">
        <f>R151</f>
        <v>0</v>
      </c>
      <c r="S150" s="130"/>
      <c r="T150" s="132">
        <f>T151</f>
        <v>0</v>
      </c>
      <c r="AR150" s="126" t="s">
        <v>83</v>
      </c>
      <c r="AT150" s="133" t="s">
        <v>74</v>
      </c>
      <c r="AU150" s="133" t="s">
        <v>83</v>
      </c>
      <c r="AY150" s="126" t="s">
        <v>133</v>
      </c>
      <c r="BK150" s="134">
        <f>BK151</f>
        <v>0</v>
      </c>
    </row>
    <row r="151" spans="1:65" s="2" customFormat="1" ht="16.5" customHeight="1">
      <c r="A151" s="30"/>
      <c r="B151" s="135"/>
      <c r="C151" s="136" t="s">
        <v>422</v>
      </c>
      <c r="D151" s="136" t="s">
        <v>134</v>
      </c>
      <c r="E151" s="137" t="s">
        <v>723</v>
      </c>
      <c r="F151" s="138" t="s">
        <v>724</v>
      </c>
      <c r="G151" s="139" t="s">
        <v>714</v>
      </c>
      <c r="H151" s="140">
        <v>1</v>
      </c>
      <c r="I151" s="202"/>
      <c r="J151" s="141">
        <f>ROUND(I151*H151,2)</f>
        <v>0</v>
      </c>
      <c r="K151" s="138" t="s">
        <v>1</v>
      </c>
      <c r="L151" s="31"/>
      <c r="M151" s="142" t="s">
        <v>1</v>
      </c>
      <c r="N151" s="143" t="s">
        <v>40</v>
      </c>
      <c r="O151" s="144">
        <v>0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0"/>
      <c r="V151" s="207"/>
      <c r="W151" s="30"/>
      <c r="X151" s="30"/>
      <c r="Y151" s="30"/>
      <c r="Z151" s="30"/>
      <c r="AA151" s="30"/>
      <c r="AB151" s="30"/>
      <c r="AC151" s="30"/>
      <c r="AD151" s="30"/>
      <c r="AE151" s="30"/>
      <c r="AR151" s="146" t="s">
        <v>138</v>
      </c>
      <c r="AT151" s="146" t="s">
        <v>134</v>
      </c>
      <c r="AU151" s="146" t="s">
        <v>85</v>
      </c>
      <c r="AY151" s="18" t="s">
        <v>133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83</v>
      </c>
      <c r="BK151" s="147">
        <f>ROUND(I151*H151,2)</f>
        <v>0</v>
      </c>
      <c r="BL151" s="18" t="s">
        <v>138</v>
      </c>
      <c r="BM151" s="146" t="s">
        <v>909</v>
      </c>
    </row>
    <row r="152" spans="1:65" s="11" customFormat="1" ht="22.9" customHeight="1">
      <c r="B152" s="125"/>
      <c r="D152" s="126" t="s">
        <v>74</v>
      </c>
      <c r="E152" s="176" t="s">
        <v>263</v>
      </c>
      <c r="F152" s="176" t="s">
        <v>264</v>
      </c>
      <c r="J152" s="177">
        <f>BK152</f>
        <v>0</v>
      </c>
      <c r="L152" s="125"/>
      <c r="M152" s="129"/>
      <c r="N152" s="130"/>
      <c r="O152" s="130"/>
      <c r="P152" s="131">
        <f>SUM(P153:P164)</f>
        <v>13.68216</v>
      </c>
      <c r="Q152" s="130"/>
      <c r="R152" s="131">
        <f>SUM(R153:R164)</f>
        <v>0</v>
      </c>
      <c r="S152" s="130"/>
      <c r="T152" s="132">
        <f>SUM(T153:T164)</f>
        <v>0</v>
      </c>
      <c r="AR152" s="126" t="s">
        <v>83</v>
      </c>
      <c r="AT152" s="133" t="s">
        <v>74</v>
      </c>
      <c r="AU152" s="133" t="s">
        <v>83</v>
      </c>
      <c r="AY152" s="126" t="s">
        <v>133</v>
      </c>
      <c r="BK152" s="134">
        <f>SUM(BK153:BK164)</f>
        <v>0</v>
      </c>
    </row>
    <row r="153" spans="1:65" s="2" customFormat="1" ht="21.75" customHeight="1">
      <c r="A153" s="30"/>
      <c r="B153" s="135"/>
      <c r="C153" s="136" t="s">
        <v>426</v>
      </c>
      <c r="D153" s="136" t="s">
        <v>134</v>
      </c>
      <c r="E153" s="137" t="s">
        <v>265</v>
      </c>
      <c r="F153" s="138" t="s">
        <v>266</v>
      </c>
      <c r="G153" s="139" t="s">
        <v>267</v>
      </c>
      <c r="H153" s="140">
        <v>3.6779999999999999</v>
      </c>
      <c r="I153" s="202"/>
      <c r="J153" s="141">
        <f>ROUND(I153*H153,2)</f>
        <v>0</v>
      </c>
      <c r="K153" s="138" t="s">
        <v>181</v>
      </c>
      <c r="L153" s="31"/>
      <c r="M153" s="142" t="s">
        <v>1</v>
      </c>
      <c r="N153" s="143" t="s">
        <v>40</v>
      </c>
      <c r="O153" s="144">
        <v>2.42</v>
      </c>
      <c r="P153" s="144">
        <f>O153*H153</f>
        <v>8.90076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6" t="s">
        <v>138</v>
      </c>
      <c r="AT153" s="146" t="s">
        <v>134</v>
      </c>
      <c r="AU153" s="146" t="s">
        <v>85</v>
      </c>
      <c r="AY153" s="18" t="s">
        <v>133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8" t="s">
        <v>83</v>
      </c>
      <c r="BK153" s="147">
        <f>ROUND(I153*H153,2)</f>
        <v>0</v>
      </c>
      <c r="BL153" s="18" t="s">
        <v>138</v>
      </c>
      <c r="BM153" s="146" t="s">
        <v>910</v>
      </c>
    </row>
    <row r="154" spans="1:65" s="2" customFormat="1" ht="21.75" customHeight="1">
      <c r="A154" s="30"/>
      <c r="B154" s="135"/>
      <c r="C154" s="136" t="s">
        <v>430</v>
      </c>
      <c r="D154" s="136" t="s">
        <v>134</v>
      </c>
      <c r="E154" s="137" t="s">
        <v>270</v>
      </c>
      <c r="F154" s="138" t="s">
        <v>271</v>
      </c>
      <c r="G154" s="139" t="s">
        <v>267</v>
      </c>
      <c r="H154" s="140">
        <v>18.39</v>
      </c>
      <c r="I154" s="202"/>
      <c r="J154" s="141">
        <f>ROUND(I154*H154,2)</f>
        <v>0</v>
      </c>
      <c r="K154" s="138" t="s">
        <v>181</v>
      </c>
      <c r="L154" s="31"/>
      <c r="M154" s="142" t="s">
        <v>1</v>
      </c>
      <c r="N154" s="143" t="s">
        <v>40</v>
      </c>
      <c r="O154" s="144">
        <v>0.26</v>
      </c>
      <c r="P154" s="144">
        <f>O154*H154</f>
        <v>4.7814000000000005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6" t="s">
        <v>138</v>
      </c>
      <c r="AT154" s="146" t="s">
        <v>134</v>
      </c>
      <c r="AU154" s="146" t="s">
        <v>85</v>
      </c>
      <c r="AY154" s="18" t="s">
        <v>133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83</v>
      </c>
      <c r="BK154" s="147">
        <f>ROUND(I154*H154,2)</f>
        <v>0</v>
      </c>
      <c r="BL154" s="18" t="s">
        <v>138</v>
      </c>
      <c r="BM154" s="146" t="s">
        <v>911</v>
      </c>
    </row>
    <row r="155" spans="1:65" s="13" customFormat="1">
      <c r="B155" s="155"/>
      <c r="D155" s="149" t="s">
        <v>143</v>
      </c>
      <c r="F155" s="157" t="s">
        <v>728</v>
      </c>
      <c r="H155" s="158">
        <v>18.39</v>
      </c>
      <c r="L155" s="155"/>
      <c r="M155" s="159"/>
      <c r="N155" s="160"/>
      <c r="O155" s="160"/>
      <c r="P155" s="160"/>
      <c r="Q155" s="160"/>
      <c r="R155" s="160"/>
      <c r="S155" s="160"/>
      <c r="T155" s="161"/>
      <c r="AT155" s="156" t="s">
        <v>143</v>
      </c>
      <c r="AU155" s="156" t="s">
        <v>85</v>
      </c>
      <c r="AV155" s="13" t="s">
        <v>85</v>
      </c>
      <c r="AW155" s="13" t="s">
        <v>3</v>
      </c>
      <c r="AX155" s="13" t="s">
        <v>83</v>
      </c>
      <c r="AY155" s="156" t="s">
        <v>133</v>
      </c>
    </row>
    <row r="156" spans="1:65" s="2" customFormat="1" ht="21.75" customHeight="1">
      <c r="A156" s="30"/>
      <c r="B156" s="135"/>
      <c r="C156" s="136" t="s">
        <v>434</v>
      </c>
      <c r="D156" s="136" t="s">
        <v>134</v>
      </c>
      <c r="E156" s="137" t="s">
        <v>275</v>
      </c>
      <c r="F156" s="138" t="s">
        <v>276</v>
      </c>
      <c r="G156" s="139" t="s">
        <v>267</v>
      </c>
      <c r="H156" s="140">
        <v>3</v>
      </c>
      <c r="I156" s="202"/>
      <c r="J156" s="141">
        <f>ROUND(I156*H156,2)</f>
        <v>0</v>
      </c>
      <c r="K156" s="138" t="s">
        <v>1</v>
      </c>
      <c r="L156" s="31"/>
      <c r="M156" s="142" t="s">
        <v>1</v>
      </c>
      <c r="N156" s="143" t="s">
        <v>40</v>
      </c>
      <c r="O156" s="144">
        <v>0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6" t="s">
        <v>138</v>
      </c>
      <c r="AT156" s="146" t="s">
        <v>134</v>
      </c>
      <c r="AU156" s="146" t="s">
        <v>85</v>
      </c>
      <c r="AY156" s="18" t="s">
        <v>133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8" t="s">
        <v>83</v>
      </c>
      <c r="BK156" s="147">
        <f>ROUND(I156*H156,2)</f>
        <v>0</v>
      </c>
      <c r="BL156" s="18" t="s">
        <v>138</v>
      </c>
      <c r="BM156" s="146" t="s">
        <v>912</v>
      </c>
    </row>
    <row r="157" spans="1:65" s="12" customFormat="1">
      <c r="B157" s="148"/>
      <c r="D157" s="149" t="s">
        <v>143</v>
      </c>
      <c r="E157" s="150" t="s">
        <v>1</v>
      </c>
      <c r="F157" s="151" t="s">
        <v>278</v>
      </c>
      <c r="H157" s="150" t="s">
        <v>1</v>
      </c>
      <c r="L157" s="148"/>
      <c r="M157" s="152"/>
      <c r="N157" s="153"/>
      <c r="O157" s="153"/>
      <c r="P157" s="153"/>
      <c r="Q157" s="153"/>
      <c r="R157" s="153"/>
      <c r="S157" s="153"/>
      <c r="T157" s="154"/>
      <c r="AT157" s="150" t="s">
        <v>143</v>
      </c>
      <c r="AU157" s="150" t="s">
        <v>85</v>
      </c>
      <c r="AV157" s="12" t="s">
        <v>83</v>
      </c>
      <c r="AW157" s="12" t="s">
        <v>29</v>
      </c>
      <c r="AX157" s="12" t="s">
        <v>75</v>
      </c>
      <c r="AY157" s="150" t="s">
        <v>133</v>
      </c>
    </row>
    <row r="158" spans="1:65" s="12" customFormat="1">
      <c r="B158" s="148"/>
      <c r="D158" s="149" t="s">
        <v>143</v>
      </c>
      <c r="E158" s="150" t="s">
        <v>1</v>
      </c>
      <c r="F158" s="151" t="s">
        <v>279</v>
      </c>
      <c r="H158" s="150" t="s">
        <v>1</v>
      </c>
      <c r="L158" s="148"/>
      <c r="M158" s="152"/>
      <c r="N158" s="153"/>
      <c r="O158" s="153"/>
      <c r="P158" s="153"/>
      <c r="Q158" s="153"/>
      <c r="R158" s="153"/>
      <c r="S158" s="153"/>
      <c r="T158" s="154"/>
      <c r="AT158" s="150" t="s">
        <v>143</v>
      </c>
      <c r="AU158" s="150" t="s">
        <v>85</v>
      </c>
      <c r="AV158" s="12" t="s">
        <v>83</v>
      </c>
      <c r="AW158" s="12" t="s">
        <v>29</v>
      </c>
      <c r="AX158" s="12" t="s">
        <v>75</v>
      </c>
      <c r="AY158" s="150" t="s">
        <v>133</v>
      </c>
    </row>
    <row r="159" spans="1:65" s="12" customFormat="1" ht="22.5">
      <c r="B159" s="148"/>
      <c r="D159" s="149" t="s">
        <v>143</v>
      </c>
      <c r="E159" s="150" t="s">
        <v>1</v>
      </c>
      <c r="F159" s="151" t="s">
        <v>280</v>
      </c>
      <c r="H159" s="150" t="s">
        <v>1</v>
      </c>
      <c r="L159" s="148"/>
      <c r="M159" s="152"/>
      <c r="N159" s="153"/>
      <c r="O159" s="153"/>
      <c r="P159" s="153"/>
      <c r="Q159" s="153"/>
      <c r="R159" s="153"/>
      <c r="S159" s="153"/>
      <c r="T159" s="154"/>
      <c r="AT159" s="150" t="s">
        <v>143</v>
      </c>
      <c r="AU159" s="150" t="s">
        <v>85</v>
      </c>
      <c r="AV159" s="12" t="s">
        <v>83</v>
      </c>
      <c r="AW159" s="12" t="s">
        <v>29</v>
      </c>
      <c r="AX159" s="12" t="s">
        <v>75</v>
      </c>
      <c r="AY159" s="150" t="s">
        <v>133</v>
      </c>
    </row>
    <row r="160" spans="1:65" s="13" customFormat="1">
      <c r="B160" s="155"/>
      <c r="D160" s="149" t="s">
        <v>143</v>
      </c>
      <c r="E160" s="156" t="s">
        <v>1</v>
      </c>
      <c r="F160" s="157" t="s">
        <v>146</v>
      </c>
      <c r="H160" s="158">
        <v>3</v>
      </c>
      <c r="L160" s="155"/>
      <c r="M160" s="159"/>
      <c r="N160" s="160"/>
      <c r="O160" s="160"/>
      <c r="P160" s="160"/>
      <c r="Q160" s="160"/>
      <c r="R160" s="160"/>
      <c r="S160" s="160"/>
      <c r="T160" s="161"/>
      <c r="AT160" s="156" t="s">
        <v>143</v>
      </c>
      <c r="AU160" s="156" t="s">
        <v>85</v>
      </c>
      <c r="AV160" s="13" t="s">
        <v>85</v>
      </c>
      <c r="AW160" s="13" t="s">
        <v>29</v>
      </c>
      <c r="AX160" s="13" t="s">
        <v>83</v>
      </c>
      <c r="AY160" s="156" t="s">
        <v>133</v>
      </c>
    </row>
    <row r="161" spans="1:65" s="2" customFormat="1" ht="21.75" customHeight="1">
      <c r="A161" s="30"/>
      <c r="B161" s="135"/>
      <c r="C161" s="136" t="s">
        <v>441</v>
      </c>
      <c r="D161" s="136" t="s">
        <v>134</v>
      </c>
      <c r="E161" s="137" t="s">
        <v>730</v>
      </c>
      <c r="F161" s="138" t="s">
        <v>276</v>
      </c>
      <c r="G161" s="219" t="s">
        <v>714</v>
      </c>
      <c r="H161" s="220">
        <v>1</v>
      </c>
      <c r="I161" s="202"/>
      <c r="J161" s="141">
        <f>ROUND(I161*H161,2)</f>
        <v>0</v>
      </c>
      <c r="K161" s="138" t="s">
        <v>1</v>
      </c>
      <c r="L161" s="31"/>
      <c r="M161" s="142" t="s">
        <v>1</v>
      </c>
      <c r="N161" s="143" t="s">
        <v>40</v>
      </c>
      <c r="O161" s="144">
        <v>0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30"/>
      <c r="V161" s="207"/>
      <c r="W161" s="30"/>
      <c r="X161" s="30"/>
      <c r="Y161" s="30"/>
      <c r="Z161" s="30"/>
      <c r="AA161" s="30"/>
      <c r="AB161" s="30"/>
      <c r="AC161" s="30"/>
      <c r="AD161" s="30"/>
      <c r="AE161" s="30"/>
      <c r="AR161" s="146" t="s">
        <v>138</v>
      </c>
      <c r="AT161" s="146" t="s">
        <v>134</v>
      </c>
      <c r="AU161" s="146" t="s">
        <v>85</v>
      </c>
      <c r="AY161" s="18" t="s">
        <v>133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8" t="s">
        <v>83</v>
      </c>
      <c r="BK161" s="147">
        <f>ROUND(I161*H161,2)</f>
        <v>0</v>
      </c>
      <c r="BL161" s="18" t="s">
        <v>138</v>
      </c>
      <c r="BM161" s="146" t="s">
        <v>913</v>
      </c>
    </row>
    <row r="162" spans="1:65" s="12" customFormat="1">
      <c r="B162" s="148"/>
      <c r="D162" s="149" t="s">
        <v>143</v>
      </c>
      <c r="E162" s="150" t="s">
        <v>1</v>
      </c>
      <c r="F162" s="151" t="s">
        <v>278</v>
      </c>
      <c r="H162" s="150" t="s">
        <v>1</v>
      </c>
      <c r="L162" s="148"/>
      <c r="M162" s="152"/>
      <c r="N162" s="153"/>
      <c r="O162" s="153"/>
      <c r="P162" s="153"/>
      <c r="Q162" s="153"/>
      <c r="R162" s="153"/>
      <c r="S162" s="153"/>
      <c r="T162" s="154"/>
      <c r="V162" s="207"/>
      <c r="AT162" s="150" t="s">
        <v>143</v>
      </c>
      <c r="AU162" s="150" t="s">
        <v>85</v>
      </c>
      <c r="AV162" s="12" t="s">
        <v>83</v>
      </c>
      <c r="AW162" s="12" t="s">
        <v>29</v>
      </c>
      <c r="AX162" s="12" t="s">
        <v>75</v>
      </c>
      <c r="AY162" s="150" t="s">
        <v>133</v>
      </c>
    </row>
    <row r="163" spans="1:65" s="12" customFormat="1">
      <c r="B163" s="148"/>
      <c r="D163" s="149" t="s">
        <v>143</v>
      </c>
      <c r="E163" s="150" t="s">
        <v>1</v>
      </c>
      <c r="F163" s="151" t="s">
        <v>279</v>
      </c>
      <c r="H163" s="150" t="s">
        <v>1</v>
      </c>
      <c r="L163" s="148"/>
      <c r="M163" s="152"/>
      <c r="N163" s="153"/>
      <c r="O163" s="153"/>
      <c r="P163" s="153"/>
      <c r="Q163" s="153"/>
      <c r="R163" s="153"/>
      <c r="S163" s="153"/>
      <c r="T163" s="154"/>
      <c r="V163" s="207"/>
      <c r="AT163" s="150" t="s">
        <v>143</v>
      </c>
      <c r="AU163" s="150" t="s">
        <v>85</v>
      </c>
      <c r="AV163" s="12" t="s">
        <v>83</v>
      </c>
      <c r="AW163" s="12" t="s">
        <v>29</v>
      </c>
      <c r="AX163" s="12" t="s">
        <v>75</v>
      </c>
      <c r="AY163" s="150" t="s">
        <v>133</v>
      </c>
    </row>
    <row r="164" spans="1:65" s="12" customFormat="1">
      <c r="B164" s="148"/>
      <c r="D164" s="149" t="s">
        <v>143</v>
      </c>
      <c r="E164" s="150" t="s">
        <v>1</v>
      </c>
      <c r="F164" s="151" t="s">
        <v>732</v>
      </c>
      <c r="H164" s="150" t="s">
        <v>1</v>
      </c>
      <c r="L164" s="148"/>
      <c r="M164" s="152"/>
      <c r="N164" s="153"/>
      <c r="O164" s="153"/>
      <c r="P164" s="153"/>
      <c r="Q164" s="153"/>
      <c r="R164" s="153"/>
      <c r="S164" s="153"/>
      <c r="T164" s="154"/>
      <c r="V164" s="207"/>
      <c r="AT164" s="150" t="s">
        <v>143</v>
      </c>
      <c r="AU164" s="150" t="s">
        <v>85</v>
      </c>
      <c r="AV164" s="12" t="s">
        <v>83</v>
      </c>
      <c r="AW164" s="12" t="s">
        <v>29</v>
      </c>
      <c r="AX164" s="12" t="s">
        <v>75</v>
      </c>
      <c r="AY164" s="150" t="s">
        <v>133</v>
      </c>
    </row>
    <row r="165" spans="1:65" s="11" customFormat="1" ht="22.9" customHeight="1">
      <c r="B165" s="125"/>
      <c r="D165" s="126" t="s">
        <v>74</v>
      </c>
      <c r="E165" s="176" t="s">
        <v>282</v>
      </c>
      <c r="F165" s="176" t="s">
        <v>283</v>
      </c>
      <c r="J165" s="177">
        <f>BK165</f>
        <v>0</v>
      </c>
      <c r="L165" s="125"/>
      <c r="M165" s="129"/>
      <c r="N165" s="130"/>
      <c r="O165" s="130"/>
      <c r="P165" s="131">
        <f>P166</f>
        <v>0</v>
      </c>
      <c r="Q165" s="130"/>
      <c r="R165" s="131">
        <f>R166</f>
        <v>0</v>
      </c>
      <c r="S165" s="130"/>
      <c r="T165" s="132">
        <f>T166</f>
        <v>0</v>
      </c>
      <c r="AR165" s="126" t="s">
        <v>83</v>
      </c>
      <c r="AT165" s="133" t="s">
        <v>74</v>
      </c>
      <c r="AU165" s="133" t="s">
        <v>83</v>
      </c>
      <c r="AY165" s="126" t="s">
        <v>133</v>
      </c>
      <c r="BK165" s="134">
        <f>BK166</f>
        <v>0</v>
      </c>
    </row>
    <row r="166" spans="1:65" s="2" customFormat="1" ht="16.5" customHeight="1">
      <c r="A166" s="30"/>
      <c r="B166" s="135"/>
      <c r="C166" s="136" t="s">
        <v>446</v>
      </c>
      <c r="D166" s="136" t="s">
        <v>134</v>
      </c>
      <c r="E166" s="137" t="s">
        <v>285</v>
      </c>
      <c r="F166" s="138" t="s">
        <v>286</v>
      </c>
      <c r="G166" s="139" t="s">
        <v>267</v>
      </c>
      <c r="H166" s="140">
        <v>1.651</v>
      </c>
      <c r="I166" s="202"/>
      <c r="J166" s="141">
        <f>ROUND(I166*H166,2)</f>
        <v>0</v>
      </c>
      <c r="K166" s="138" t="s">
        <v>1</v>
      </c>
      <c r="L166" s="31"/>
      <c r="M166" s="142" t="s">
        <v>1</v>
      </c>
      <c r="N166" s="143" t="s">
        <v>40</v>
      </c>
      <c r="O166" s="144">
        <v>0</v>
      </c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6" t="s">
        <v>138</v>
      </c>
      <c r="AT166" s="146" t="s">
        <v>134</v>
      </c>
      <c r="AU166" s="146" t="s">
        <v>85</v>
      </c>
      <c r="AY166" s="18" t="s">
        <v>133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8" t="s">
        <v>83</v>
      </c>
      <c r="BK166" s="147">
        <f>ROUND(I166*H166,2)</f>
        <v>0</v>
      </c>
      <c r="BL166" s="18" t="s">
        <v>138</v>
      </c>
      <c r="BM166" s="146" t="s">
        <v>914</v>
      </c>
    </row>
    <row r="167" spans="1:65" s="11" customFormat="1" ht="25.9" customHeight="1">
      <c r="B167" s="125"/>
      <c r="D167" s="126" t="s">
        <v>74</v>
      </c>
      <c r="E167" s="127" t="s">
        <v>288</v>
      </c>
      <c r="F167" s="127" t="s">
        <v>289</v>
      </c>
      <c r="J167" s="128">
        <f>BK167</f>
        <v>0</v>
      </c>
      <c r="L167" s="125"/>
      <c r="M167" s="129"/>
      <c r="N167" s="130"/>
      <c r="O167" s="130"/>
      <c r="P167" s="131">
        <f>P168+P174+P196+P209+P222+P232+P251+P265</f>
        <v>65.709790999999996</v>
      </c>
      <c r="Q167" s="130"/>
      <c r="R167" s="131">
        <f>R168+R174+R196+R209+R222+R232+R251+R265</f>
        <v>1.2710189999999999</v>
      </c>
      <c r="S167" s="130"/>
      <c r="T167" s="132">
        <f>T168+T174+T196+T209+T222+T232+T251+T265</f>
        <v>0.59805999999999993</v>
      </c>
      <c r="AR167" s="126" t="s">
        <v>85</v>
      </c>
      <c r="AT167" s="133" t="s">
        <v>74</v>
      </c>
      <c r="AU167" s="133" t="s">
        <v>75</v>
      </c>
      <c r="AY167" s="126" t="s">
        <v>133</v>
      </c>
      <c r="BK167" s="134">
        <f>BK168+BK174+BK196+BK209+BK222+BK232+BK251+BK265</f>
        <v>0</v>
      </c>
    </row>
    <row r="168" spans="1:65" s="11" customFormat="1" ht="22.9" customHeight="1">
      <c r="B168" s="125"/>
      <c r="D168" s="126" t="s">
        <v>74</v>
      </c>
      <c r="E168" s="176" t="s">
        <v>734</v>
      </c>
      <c r="F168" s="176" t="s">
        <v>735</v>
      </c>
      <c r="J168" s="177">
        <f>BK168</f>
        <v>0</v>
      </c>
      <c r="L168" s="125"/>
      <c r="M168" s="129"/>
      <c r="N168" s="130"/>
      <c r="O168" s="130"/>
      <c r="P168" s="131">
        <f>SUM(P169:P173)</f>
        <v>0.91700000000000004</v>
      </c>
      <c r="Q168" s="130"/>
      <c r="R168" s="131">
        <f>SUM(R169:R173)</f>
        <v>0</v>
      </c>
      <c r="S168" s="130"/>
      <c r="T168" s="132">
        <f>SUM(T169:T173)</f>
        <v>4.1259999999999998E-2</v>
      </c>
      <c r="AR168" s="126" t="s">
        <v>85</v>
      </c>
      <c r="AT168" s="133" t="s">
        <v>74</v>
      </c>
      <c r="AU168" s="133" t="s">
        <v>83</v>
      </c>
      <c r="AY168" s="126" t="s">
        <v>133</v>
      </c>
      <c r="BK168" s="134">
        <f>SUM(BK169:BK173)</f>
        <v>0</v>
      </c>
    </row>
    <row r="169" spans="1:65" s="2" customFormat="1" ht="16.5" customHeight="1">
      <c r="A169" s="30"/>
      <c r="B169" s="135"/>
      <c r="C169" s="136" t="s">
        <v>452</v>
      </c>
      <c r="D169" s="136" t="s">
        <v>134</v>
      </c>
      <c r="E169" s="137" t="s">
        <v>736</v>
      </c>
      <c r="F169" s="138" t="s">
        <v>737</v>
      </c>
      <c r="G169" s="139" t="s">
        <v>180</v>
      </c>
      <c r="H169" s="140">
        <v>10</v>
      </c>
      <c r="I169" s="202"/>
      <c r="J169" s="141">
        <f>ROUND(I169*H169,2)</f>
        <v>0</v>
      </c>
      <c r="K169" s="138" t="s">
        <v>181</v>
      </c>
      <c r="L169" s="31"/>
      <c r="M169" s="142" t="s">
        <v>1</v>
      </c>
      <c r="N169" s="143" t="s">
        <v>40</v>
      </c>
      <c r="O169" s="144">
        <v>3.5000000000000003E-2</v>
      </c>
      <c r="P169" s="144">
        <f>O169*H169</f>
        <v>0.35000000000000003</v>
      </c>
      <c r="Q169" s="144">
        <v>0</v>
      </c>
      <c r="R169" s="144">
        <f>Q169*H169</f>
        <v>0</v>
      </c>
      <c r="S169" s="144">
        <v>4.0000000000000001E-3</v>
      </c>
      <c r="T169" s="145">
        <f>S169*H169</f>
        <v>0.04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6" t="s">
        <v>269</v>
      </c>
      <c r="AT169" s="146" t="s">
        <v>134</v>
      </c>
      <c r="AU169" s="146" t="s">
        <v>85</v>
      </c>
      <c r="AY169" s="18" t="s">
        <v>133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8" t="s">
        <v>83</v>
      </c>
      <c r="BK169" s="147">
        <f>ROUND(I169*H169,2)</f>
        <v>0</v>
      </c>
      <c r="BL169" s="18" t="s">
        <v>269</v>
      </c>
      <c r="BM169" s="146" t="s">
        <v>915</v>
      </c>
    </row>
    <row r="170" spans="1:65" s="12" customFormat="1">
      <c r="B170" s="148"/>
      <c r="D170" s="149" t="s">
        <v>143</v>
      </c>
      <c r="E170" s="150" t="s">
        <v>1</v>
      </c>
      <c r="F170" s="151" t="s">
        <v>739</v>
      </c>
      <c r="H170" s="150" t="s">
        <v>1</v>
      </c>
      <c r="L170" s="148"/>
      <c r="M170" s="152"/>
      <c r="N170" s="153"/>
      <c r="O170" s="153"/>
      <c r="P170" s="153"/>
      <c r="Q170" s="153"/>
      <c r="R170" s="153"/>
      <c r="S170" s="153"/>
      <c r="T170" s="154"/>
      <c r="AT170" s="150" t="s">
        <v>143</v>
      </c>
      <c r="AU170" s="150" t="s">
        <v>85</v>
      </c>
      <c r="AV170" s="12" t="s">
        <v>83</v>
      </c>
      <c r="AW170" s="12" t="s">
        <v>29</v>
      </c>
      <c r="AX170" s="12" t="s">
        <v>75</v>
      </c>
      <c r="AY170" s="150" t="s">
        <v>133</v>
      </c>
    </row>
    <row r="171" spans="1:65" s="13" customFormat="1">
      <c r="B171" s="155"/>
      <c r="D171" s="149" t="s">
        <v>143</v>
      </c>
      <c r="E171" s="156" t="s">
        <v>1</v>
      </c>
      <c r="F171" s="157" t="s">
        <v>740</v>
      </c>
      <c r="H171" s="158">
        <v>10</v>
      </c>
      <c r="L171" s="155"/>
      <c r="M171" s="159"/>
      <c r="N171" s="160"/>
      <c r="O171" s="160"/>
      <c r="P171" s="160"/>
      <c r="Q171" s="160"/>
      <c r="R171" s="160"/>
      <c r="S171" s="160"/>
      <c r="T171" s="161"/>
      <c r="AT171" s="156" t="s">
        <v>143</v>
      </c>
      <c r="AU171" s="156" t="s">
        <v>85</v>
      </c>
      <c r="AV171" s="13" t="s">
        <v>85</v>
      </c>
      <c r="AW171" s="13" t="s">
        <v>29</v>
      </c>
      <c r="AX171" s="13" t="s">
        <v>83</v>
      </c>
      <c r="AY171" s="156" t="s">
        <v>133</v>
      </c>
    </row>
    <row r="172" spans="1:65" s="2" customFormat="1" ht="16.5" customHeight="1">
      <c r="A172" s="30"/>
      <c r="B172" s="135"/>
      <c r="C172" s="136" t="s">
        <v>456</v>
      </c>
      <c r="D172" s="136" t="s">
        <v>134</v>
      </c>
      <c r="E172" s="137" t="s">
        <v>741</v>
      </c>
      <c r="F172" s="138" t="s">
        <v>742</v>
      </c>
      <c r="G172" s="139" t="s">
        <v>295</v>
      </c>
      <c r="H172" s="140">
        <v>12.6</v>
      </c>
      <c r="I172" s="202"/>
      <c r="J172" s="141">
        <f>ROUND(I172*H172,2)</f>
        <v>0</v>
      </c>
      <c r="K172" s="138" t="s">
        <v>181</v>
      </c>
      <c r="L172" s="31"/>
      <c r="M172" s="142" t="s">
        <v>1</v>
      </c>
      <c r="N172" s="143" t="s">
        <v>40</v>
      </c>
      <c r="O172" s="144">
        <v>4.4999999999999998E-2</v>
      </c>
      <c r="P172" s="144">
        <f>O172*H172</f>
        <v>0.56699999999999995</v>
      </c>
      <c r="Q172" s="144">
        <v>0</v>
      </c>
      <c r="R172" s="144">
        <f>Q172*H172</f>
        <v>0</v>
      </c>
      <c r="S172" s="144">
        <v>1E-4</v>
      </c>
      <c r="T172" s="145">
        <f>S172*H172</f>
        <v>1.2600000000000001E-3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6" t="s">
        <v>269</v>
      </c>
      <c r="AT172" s="146" t="s">
        <v>134</v>
      </c>
      <c r="AU172" s="146" t="s">
        <v>85</v>
      </c>
      <c r="AY172" s="18" t="s">
        <v>133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8" t="s">
        <v>83</v>
      </c>
      <c r="BK172" s="147">
        <f>ROUND(I172*H172,2)</f>
        <v>0</v>
      </c>
      <c r="BL172" s="18" t="s">
        <v>269</v>
      </c>
      <c r="BM172" s="146" t="s">
        <v>916</v>
      </c>
    </row>
    <row r="173" spans="1:65" s="13" customFormat="1">
      <c r="B173" s="155"/>
      <c r="D173" s="149" t="s">
        <v>143</v>
      </c>
      <c r="E173" s="156" t="s">
        <v>1</v>
      </c>
      <c r="F173" s="157" t="s">
        <v>744</v>
      </c>
      <c r="H173" s="158">
        <v>12.6</v>
      </c>
      <c r="L173" s="155"/>
      <c r="M173" s="159"/>
      <c r="N173" s="160"/>
      <c r="O173" s="160"/>
      <c r="P173" s="160"/>
      <c r="Q173" s="160"/>
      <c r="R173" s="160"/>
      <c r="S173" s="160"/>
      <c r="T173" s="161"/>
      <c r="AT173" s="156" t="s">
        <v>143</v>
      </c>
      <c r="AU173" s="156" t="s">
        <v>85</v>
      </c>
      <c r="AV173" s="13" t="s">
        <v>85</v>
      </c>
      <c r="AW173" s="13" t="s">
        <v>29</v>
      </c>
      <c r="AX173" s="13" t="s">
        <v>83</v>
      </c>
      <c r="AY173" s="156" t="s">
        <v>133</v>
      </c>
    </row>
    <row r="174" spans="1:65" s="11" customFormat="1" ht="22.9" customHeight="1">
      <c r="B174" s="125"/>
      <c r="D174" s="126" t="s">
        <v>74</v>
      </c>
      <c r="E174" s="176" t="s">
        <v>745</v>
      </c>
      <c r="F174" s="176" t="s">
        <v>746</v>
      </c>
      <c r="J174" s="177">
        <f>BK174</f>
        <v>0</v>
      </c>
      <c r="L174" s="125"/>
      <c r="M174" s="129"/>
      <c r="N174" s="130"/>
      <c r="O174" s="130"/>
      <c r="P174" s="131">
        <f>SUM(P175:P195)</f>
        <v>3.351969</v>
      </c>
      <c r="Q174" s="130"/>
      <c r="R174" s="131">
        <f>SUM(R175:R195)</f>
        <v>4.0635000000000004E-2</v>
      </c>
      <c r="S174" s="130"/>
      <c r="T174" s="132">
        <f>SUM(T175:T195)</f>
        <v>0</v>
      </c>
      <c r="AR174" s="126" t="s">
        <v>85</v>
      </c>
      <c r="AT174" s="133" t="s">
        <v>74</v>
      </c>
      <c r="AU174" s="133" t="s">
        <v>83</v>
      </c>
      <c r="AY174" s="126" t="s">
        <v>133</v>
      </c>
      <c r="BK174" s="134">
        <f>SUM(BK175:BK195)</f>
        <v>0</v>
      </c>
    </row>
    <row r="175" spans="1:65" s="2" customFormat="1" ht="21.75" customHeight="1">
      <c r="A175" s="30"/>
      <c r="B175" s="135"/>
      <c r="C175" s="136" t="s">
        <v>460</v>
      </c>
      <c r="D175" s="136" t="s">
        <v>134</v>
      </c>
      <c r="E175" s="137" t="s">
        <v>747</v>
      </c>
      <c r="F175" s="138" t="s">
        <v>748</v>
      </c>
      <c r="G175" s="139" t="s">
        <v>180</v>
      </c>
      <c r="H175" s="140">
        <v>6</v>
      </c>
      <c r="I175" s="202"/>
      <c r="J175" s="141">
        <f>ROUND(I175*H175,2)</f>
        <v>0</v>
      </c>
      <c r="K175" s="138" t="s">
        <v>181</v>
      </c>
      <c r="L175" s="31"/>
      <c r="M175" s="142" t="s">
        <v>1</v>
      </c>
      <c r="N175" s="143" t="s">
        <v>40</v>
      </c>
      <c r="O175" s="144">
        <v>0.14099999999999999</v>
      </c>
      <c r="P175" s="144">
        <f>O175*H175</f>
        <v>0.84599999999999986</v>
      </c>
      <c r="Q175" s="144">
        <v>7.2000000000000005E-4</v>
      </c>
      <c r="R175" s="144">
        <f>Q175*H175</f>
        <v>4.3200000000000001E-3</v>
      </c>
      <c r="S175" s="144">
        <v>0</v>
      </c>
      <c r="T175" s="145">
        <f>S175*H175</f>
        <v>0</v>
      </c>
      <c r="U175" s="30"/>
      <c r="V175" s="30"/>
      <c r="W175" s="204"/>
      <c r="X175" s="30"/>
      <c r="Y175" s="30"/>
      <c r="Z175" s="30"/>
      <c r="AA175" s="30"/>
      <c r="AB175" s="30"/>
      <c r="AC175" s="30"/>
      <c r="AD175" s="30"/>
      <c r="AE175" s="30"/>
      <c r="AR175" s="146" t="s">
        <v>269</v>
      </c>
      <c r="AT175" s="146" t="s">
        <v>134</v>
      </c>
      <c r="AU175" s="146" t="s">
        <v>85</v>
      </c>
      <c r="AY175" s="18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83</v>
      </c>
      <c r="BK175" s="147">
        <f>ROUND(I175*H175,2)</f>
        <v>0</v>
      </c>
      <c r="BL175" s="18" t="s">
        <v>269</v>
      </c>
      <c r="BM175" s="146" t="s">
        <v>917</v>
      </c>
    </row>
    <row r="176" spans="1:65" s="12" customFormat="1">
      <c r="B176" s="148"/>
      <c r="D176" s="149" t="s">
        <v>143</v>
      </c>
      <c r="E176" s="150" t="s">
        <v>1</v>
      </c>
      <c r="F176" s="151" t="s">
        <v>750</v>
      </c>
      <c r="H176" s="150" t="s">
        <v>1</v>
      </c>
      <c r="L176" s="148"/>
      <c r="M176" s="152"/>
      <c r="N176" s="153"/>
      <c r="O176" s="153"/>
      <c r="P176" s="153"/>
      <c r="Q176" s="153"/>
      <c r="R176" s="153"/>
      <c r="S176" s="153"/>
      <c r="T176" s="154"/>
      <c r="AT176" s="150" t="s">
        <v>143</v>
      </c>
      <c r="AU176" s="150" t="s">
        <v>85</v>
      </c>
      <c r="AV176" s="12" t="s">
        <v>83</v>
      </c>
      <c r="AW176" s="12" t="s">
        <v>29</v>
      </c>
      <c r="AX176" s="12" t="s">
        <v>75</v>
      </c>
      <c r="AY176" s="150" t="s">
        <v>133</v>
      </c>
    </row>
    <row r="177" spans="1:65" s="13" customFormat="1">
      <c r="B177" s="155"/>
      <c r="D177" s="149" t="s">
        <v>143</v>
      </c>
      <c r="E177" s="156" t="s">
        <v>1</v>
      </c>
      <c r="F177" s="157" t="s">
        <v>751</v>
      </c>
      <c r="H177" s="158">
        <v>6</v>
      </c>
      <c r="L177" s="155"/>
      <c r="M177" s="159"/>
      <c r="N177" s="160"/>
      <c r="O177" s="160"/>
      <c r="P177" s="160"/>
      <c r="Q177" s="160"/>
      <c r="R177" s="160"/>
      <c r="S177" s="160"/>
      <c r="T177" s="161"/>
      <c r="AT177" s="156" t="s">
        <v>143</v>
      </c>
      <c r="AU177" s="156" t="s">
        <v>85</v>
      </c>
      <c r="AV177" s="13" t="s">
        <v>85</v>
      </c>
      <c r="AW177" s="13" t="s">
        <v>29</v>
      </c>
      <c r="AX177" s="13" t="s">
        <v>83</v>
      </c>
      <c r="AY177" s="156" t="s">
        <v>133</v>
      </c>
    </row>
    <row r="178" spans="1:65" s="2" customFormat="1" ht="21.75" customHeight="1">
      <c r="A178" s="30"/>
      <c r="B178" s="135"/>
      <c r="C178" s="189" t="s">
        <v>464</v>
      </c>
      <c r="D178" s="189" t="s">
        <v>435</v>
      </c>
      <c r="E178" s="190" t="s">
        <v>752</v>
      </c>
      <c r="F178" s="191" t="s">
        <v>753</v>
      </c>
      <c r="G178" s="192" t="s">
        <v>180</v>
      </c>
      <c r="H178" s="193">
        <v>6.9</v>
      </c>
      <c r="I178" s="203"/>
      <c r="J178" s="194">
        <f>ROUND(I178*H178,2)</f>
        <v>0</v>
      </c>
      <c r="K178" s="191" t="s">
        <v>181</v>
      </c>
      <c r="L178" s="195"/>
      <c r="M178" s="196" t="s">
        <v>1</v>
      </c>
      <c r="N178" s="197" t="s">
        <v>40</v>
      </c>
      <c r="O178" s="144">
        <v>0</v>
      </c>
      <c r="P178" s="144">
        <f>O178*H178</f>
        <v>0</v>
      </c>
      <c r="Q178" s="144">
        <v>2.5000000000000001E-3</v>
      </c>
      <c r="R178" s="144">
        <f>Q178*H178</f>
        <v>1.7250000000000001E-2</v>
      </c>
      <c r="S178" s="144">
        <v>0</v>
      </c>
      <c r="T178" s="14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6" t="s">
        <v>422</v>
      </c>
      <c r="AT178" s="146" t="s">
        <v>435</v>
      </c>
      <c r="AU178" s="146" t="s">
        <v>85</v>
      </c>
      <c r="AY178" s="18" t="s">
        <v>133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83</v>
      </c>
      <c r="BK178" s="147">
        <f>ROUND(I178*H178,2)</f>
        <v>0</v>
      </c>
      <c r="BL178" s="18" t="s">
        <v>269</v>
      </c>
      <c r="BM178" s="146" t="s">
        <v>918</v>
      </c>
    </row>
    <row r="179" spans="1:65" s="13" customFormat="1">
      <c r="B179" s="155"/>
      <c r="D179" s="149" t="s">
        <v>143</v>
      </c>
      <c r="F179" s="157" t="s">
        <v>755</v>
      </c>
      <c r="H179" s="158">
        <v>6.9</v>
      </c>
      <c r="L179" s="155"/>
      <c r="M179" s="159"/>
      <c r="N179" s="160"/>
      <c r="O179" s="160"/>
      <c r="P179" s="160"/>
      <c r="Q179" s="160"/>
      <c r="R179" s="160"/>
      <c r="S179" s="160"/>
      <c r="T179" s="161"/>
      <c r="AT179" s="156" t="s">
        <v>143</v>
      </c>
      <c r="AU179" s="156" t="s">
        <v>85</v>
      </c>
      <c r="AV179" s="13" t="s">
        <v>85</v>
      </c>
      <c r="AW179" s="13" t="s">
        <v>3</v>
      </c>
      <c r="AX179" s="13" t="s">
        <v>83</v>
      </c>
      <c r="AY179" s="156" t="s">
        <v>133</v>
      </c>
    </row>
    <row r="180" spans="1:65" s="2" customFormat="1" ht="21.75" customHeight="1">
      <c r="A180" s="30"/>
      <c r="B180" s="135"/>
      <c r="C180" s="136" t="s">
        <v>470</v>
      </c>
      <c r="D180" s="136" t="s">
        <v>134</v>
      </c>
      <c r="E180" s="137" t="s">
        <v>756</v>
      </c>
      <c r="F180" s="138" t="s">
        <v>757</v>
      </c>
      <c r="G180" s="139" t="s">
        <v>180</v>
      </c>
      <c r="H180" s="140">
        <v>3</v>
      </c>
      <c r="I180" s="202"/>
      <c r="J180" s="141">
        <f>ROUND(I180*H180,2)</f>
        <v>0</v>
      </c>
      <c r="K180" s="138" t="s">
        <v>181</v>
      </c>
      <c r="L180" s="31"/>
      <c r="M180" s="142" t="s">
        <v>1</v>
      </c>
      <c r="N180" s="143" t="s">
        <v>40</v>
      </c>
      <c r="O180" s="144">
        <v>0.3</v>
      </c>
      <c r="P180" s="144">
        <f>O180*H180</f>
        <v>0.89999999999999991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6" t="s">
        <v>269</v>
      </c>
      <c r="AT180" s="146" t="s">
        <v>134</v>
      </c>
      <c r="AU180" s="146" t="s">
        <v>85</v>
      </c>
      <c r="AY180" s="18" t="s">
        <v>133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8" t="s">
        <v>83</v>
      </c>
      <c r="BK180" s="147">
        <f>ROUND(I180*H180,2)</f>
        <v>0</v>
      </c>
      <c r="BL180" s="18" t="s">
        <v>269</v>
      </c>
      <c r="BM180" s="146" t="s">
        <v>919</v>
      </c>
    </row>
    <row r="181" spans="1:65" s="13" customFormat="1">
      <c r="B181" s="155"/>
      <c r="D181" s="149" t="s">
        <v>143</v>
      </c>
      <c r="E181" s="156" t="s">
        <v>1</v>
      </c>
      <c r="F181" s="157" t="s">
        <v>759</v>
      </c>
      <c r="H181" s="158">
        <v>3</v>
      </c>
      <c r="L181" s="155"/>
      <c r="M181" s="159"/>
      <c r="N181" s="160"/>
      <c r="O181" s="160"/>
      <c r="P181" s="160"/>
      <c r="Q181" s="160"/>
      <c r="R181" s="160"/>
      <c r="S181" s="160"/>
      <c r="T181" s="161"/>
      <c r="AT181" s="156" t="s">
        <v>143</v>
      </c>
      <c r="AU181" s="156" t="s">
        <v>85</v>
      </c>
      <c r="AV181" s="13" t="s">
        <v>85</v>
      </c>
      <c r="AW181" s="13" t="s">
        <v>29</v>
      </c>
      <c r="AX181" s="13" t="s">
        <v>83</v>
      </c>
      <c r="AY181" s="156" t="s">
        <v>133</v>
      </c>
    </row>
    <row r="182" spans="1:65" s="2" customFormat="1" ht="21.75" customHeight="1">
      <c r="A182" s="30"/>
      <c r="B182" s="135"/>
      <c r="C182" s="189" t="s">
        <v>474</v>
      </c>
      <c r="D182" s="189" t="s">
        <v>435</v>
      </c>
      <c r="E182" s="190" t="s">
        <v>752</v>
      </c>
      <c r="F182" s="191" t="s">
        <v>753</v>
      </c>
      <c r="G182" s="192" t="s">
        <v>180</v>
      </c>
      <c r="H182" s="193">
        <v>3.45</v>
      </c>
      <c r="I182" s="203"/>
      <c r="J182" s="194">
        <f>ROUND(I182*H182,2)</f>
        <v>0</v>
      </c>
      <c r="K182" s="191" t="s">
        <v>181</v>
      </c>
      <c r="L182" s="195"/>
      <c r="M182" s="196" t="s">
        <v>1</v>
      </c>
      <c r="N182" s="197" t="s">
        <v>40</v>
      </c>
      <c r="O182" s="144">
        <v>0</v>
      </c>
      <c r="P182" s="144">
        <f>O182*H182</f>
        <v>0</v>
      </c>
      <c r="Q182" s="144">
        <v>2.5000000000000001E-3</v>
      </c>
      <c r="R182" s="144">
        <f>Q182*H182</f>
        <v>8.6250000000000007E-3</v>
      </c>
      <c r="S182" s="144">
        <v>0</v>
      </c>
      <c r="T182" s="145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6" t="s">
        <v>422</v>
      </c>
      <c r="AT182" s="146" t="s">
        <v>435</v>
      </c>
      <c r="AU182" s="146" t="s">
        <v>85</v>
      </c>
      <c r="AY182" s="18" t="s">
        <v>133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8" t="s">
        <v>83</v>
      </c>
      <c r="BK182" s="147">
        <f>ROUND(I182*H182,2)</f>
        <v>0</v>
      </c>
      <c r="BL182" s="18" t="s">
        <v>269</v>
      </c>
      <c r="BM182" s="146" t="s">
        <v>920</v>
      </c>
    </row>
    <row r="183" spans="1:65" s="13" customFormat="1">
      <c r="B183" s="155"/>
      <c r="D183" s="149" t="s">
        <v>143</v>
      </c>
      <c r="F183" s="157" t="s">
        <v>761</v>
      </c>
      <c r="H183" s="158">
        <v>3.45</v>
      </c>
      <c r="L183" s="155"/>
      <c r="M183" s="159"/>
      <c r="N183" s="160"/>
      <c r="O183" s="160"/>
      <c r="P183" s="160"/>
      <c r="Q183" s="160"/>
      <c r="R183" s="160"/>
      <c r="S183" s="160"/>
      <c r="T183" s="161"/>
      <c r="AT183" s="156" t="s">
        <v>143</v>
      </c>
      <c r="AU183" s="156" t="s">
        <v>85</v>
      </c>
      <c r="AV183" s="13" t="s">
        <v>85</v>
      </c>
      <c r="AW183" s="13" t="s">
        <v>3</v>
      </c>
      <c r="AX183" s="13" t="s">
        <v>83</v>
      </c>
      <c r="AY183" s="156" t="s">
        <v>133</v>
      </c>
    </row>
    <row r="184" spans="1:65" s="2" customFormat="1" ht="33" customHeight="1">
      <c r="A184" s="30"/>
      <c r="B184" s="135"/>
      <c r="C184" s="136" t="s">
        <v>480</v>
      </c>
      <c r="D184" s="136" t="s">
        <v>134</v>
      </c>
      <c r="E184" s="137" t="s">
        <v>762</v>
      </c>
      <c r="F184" s="138" t="s">
        <v>763</v>
      </c>
      <c r="G184" s="139" t="s">
        <v>416</v>
      </c>
      <c r="H184" s="140">
        <v>3</v>
      </c>
      <c r="I184" s="202"/>
      <c r="J184" s="141">
        <f>ROUND(I184*H184,2)</f>
        <v>0</v>
      </c>
      <c r="K184" s="138" t="s">
        <v>383</v>
      </c>
      <c r="L184" s="31"/>
      <c r="M184" s="142" t="s">
        <v>1</v>
      </c>
      <c r="N184" s="143" t="s">
        <v>40</v>
      </c>
      <c r="O184" s="144">
        <v>0.2</v>
      </c>
      <c r="P184" s="144">
        <f>O184*H184</f>
        <v>0.60000000000000009</v>
      </c>
      <c r="Q184" s="144">
        <v>8.0000000000000004E-4</v>
      </c>
      <c r="R184" s="144">
        <f>Q184*H184</f>
        <v>2.4000000000000002E-3</v>
      </c>
      <c r="S184" s="144">
        <v>0</v>
      </c>
      <c r="T184" s="14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6" t="s">
        <v>269</v>
      </c>
      <c r="AT184" s="146" t="s">
        <v>134</v>
      </c>
      <c r="AU184" s="146" t="s">
        <v>85</v>
      </c>
      <c r="AY184" s="18" t="s">
        <v>133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8" t="s">
        <v>83</v>
      </c>
      <c r="BK184" s="147">
        <f>ROUND(I184*H184,2)</f>
        <v>0</v>
      </c>
      <c r="BL184" s="18" t="s">
        <v>269</v>
      </c>
      <c r="BM184" s="146" t="s">
        <v>921</v>
      </c>
    </row>
    <row r="185" spans="1:65" s="12" customFormat="1">
      <c r="B185" s="148"/>
      <c r="D185" s="149" t="s">
        <v>143</v>
      </c>
      <c r="E185" s="150" t="s">
        <v>1</v>
      </c>
      <c r="F185" s="151" t="s">
        <v>765</v>
      </c>
      <c r="H185" s="150" t="s">
        <v>1</v>
      </c>
      <c r="L185" s="148"/>
      <c r="M185" s="152"/>
      <c r="N185" s="153"/>
      <c r="O185" s="153"/>
      <c r="P185" s="153"/>
      <c r="Q185" s="153"/>
      <c r="R185" s="153"/>
      <c r="S185" s="153"/>
      <c r="T185" s="154"/>
      <c r="AT185" s="150" t="s">
        <v>143</v>
      </c>
      <c r="AU185" s="150" t="s">
        <v>85</v>
      </c>
      <c r="AV185" s="12" t="s">
        <v>83</v>
      </c>
      <c r="AW185" s="12" t="s">
        <v>29</v>
      </c>
      <c r="AX185" s="12" t="s">
        <v>75</v>
      </c>
      <c r="AY185" s="150" t="s">
        <v>133</v>
      </c>
    </row>
    <row r="186" spans="1:65" s="12" customFormat="1">
      <c r="B186" s="148"/>
      <c r="D186" s="149" t="s">
        <v>143</v>
      </c>
      <c r="E186" s="150" t="s">
        <v>1</v>
      </c>
      <c r="F186" s="151" t="s">
        <v>922</v>
      </c>
      <c r="H186" s="150" t="s">
        <v>1</v>
      </c>
      <c r="L186" s="148"/>
      <c r="M186" s="152"/>
      <c r="N186" s="153"/>
      <c r="O186" s="153"/>
      <c r="P186" s="153"/>
      <c r="Q186" s="153"/>
      <c r="R186" s="153"/>
      <c r="S186" s="153"/>
      <c r="T186" s="154"/>
      <c r="AT186" s="150" t="s">
        <v>143</v>
      </c>
      <c r="AU186" s="150" t="s">
        <v>85</v>
      </c>
      <c r="AV186" s="12" t="s">
        <v>83</v>
      </c>
      <c r="AW186" s="12" t="s">
        <v>29</v>
      </c>
      <c r="AX186" s="12" t="s">
        <v>75</v>
      </c>
      <c r="AY186" s="150" t="s">
        <v>133</v>
      </c>
    </row>
    <row r="187" spans="1:65" s="13" customFormat="1">
      <c r="B187" s="155"/>
      <c r="D187" s="149" t="s">
        <v>143</v>
      </c>
      <c r="E187" s="156" t="s">
        <v>1</v>
      </c>
      <c r="F187" s="157" t="s">
        <v>146</v>
      </c>
      <c r="H187" s="158">
        <v>3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143</v>
      </c>
      <c r="AU187" s="156" t="s">
        <v>85</v>
      </c>
      <c r="AV187" s="13" t="s">
        <v>85</v>
      </c>
      <c r="AW187" s="13" t="s">
        <v>29</v>
      </c>
      <c r="AX187" s="13" t="s">
        <v>83</v>
      </c>
      <c r="AY187" s="156" t="s">
        <v>133</v>
      </c>
    </row>
    <row r="188" spans="1:65" s="2" customFormat="1" ht="33" customHeight="1">
      <c r="A188" s="30"/>
      <c r="B188" s="135"/>
      <c r="C188" s="136" t="s">
        <v>487</v>
      </c>
      <c r="D188" s="136" t="s">
        <v>134</v>
      </c>
      <c r="E188" s="137" t="s">
        <v>767</v>
      </c>
      <c r="F188" s="138" t="s">
        <v>768</v>
      </c>
      <c r="G188" s="139" t="s">
        <v>416</v>
      </c>
      <c r="H188" s="140">
        <v>2</v>
      </c>
      <c r="I188" s="202"/>
      <c r="J188" s="141">
        <f>ROUND(I188*H188,2)</f>
        <v>0</v>
      </c>
      <c r="K188" s="138" t="s">
        <v>383</v>
      </c>
      <c r="L188" s="31"/>
      <c r="M188" s="142" t="s">
        <v>1</v>
      </c>
      <c r="N188" s="143" t="s">
        <v>40</v>
      </c>
      <c r="O188" s="144">
        <v>0.2</v>
      </c>
      <c r="P188" s="144">
        <f>O188*H188</f>
        <v>0.4</v>
      </c>
      <c r="Q188" s="144">
        <v>2.2200000000000002E-3</v>
      </c>
      <c r="R188" s="144">
        <f>Q188*H188</f>
        <v>4.4400000000000004E-3</v>
      </c>
      <c r="S188" s="144">
        <v>0</v>
      </c>
      <c r="T188" s="14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6" t="s">
        <v>269</v>
      </c>
      <c r="AT188" s="146" t="s">
        <v>134</v>
      </c>
      <c r="AU188" s="146" t="s">
        <v>85</v>
      </c>
      <c r="AY188" s="18" t="s">
        <v>133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83</v>
      </c>
      <c r="BK188" s="147">
        <f>ROUND(I188*H188,2)</f>
        <v>0</v>
      </c>
      <c r="BL188" s="18" t="s">
        <v>269</v>
      </c>
      <c r="BM188" s="146" t="s">
        <v>923</v>
      </c>
    </row>
    <row r="189" spans="1:65" s="12" customFormat="1">
      <c r="B189" s="148"/>
      <c r="D189" s="149" t="s">
        <v>143</v>
      </c>
      <c r="E189" s="150" t="s">
        <v>1</v>
      </c>
      <c r="F189" s="151" t="s">
        <v>770</v>
      </c>
      <c r="H189" s="150" t="s">
        <v>1</v>
      </c>
      <c r="L189" s="148"/>
      <c r="M189" s="152"/>
      <c r="N189" s="153"/>
      <c r="O189" s="153"/>
      <c r="P189" s="153"/>
      <c r="Q189" s="153"/>
      <c r="R189" s="153"/>
      <c r="S189" s="153"/>
      <c r="T189" s="154"/>
      <c r="AT189" s="150" t="s">
        <v>143</v>
      </c>
      <c r="AU189" s="150" t="s">
        <v>85</v>
      </c>
      <c r="AV189" s="12" t="s">
        <v>83</v>
      </c>
      <c r="AW189" s="12" t="s">
        <v>29</v>
      </c>
      <c r="AX189" s="12" t="s">
        <v>75</v>
      </c>
      <c r="AY189" s="150" t="s">
        <v>133</v>
      </c>
    </row>
    <row r="190" spans="1:65" s="12" customFormat="1">
      <c r="B190" s="148"/>
      <c r="D190" s="149" t="s">
        <v>143</v>
      </c>
      <c r="E190" s="150" t="s">
        <v>1</v>
      </c>
      <c r="F190" s="151" t="s">
        <v>924</v>
      </c>
      <c r="H190" s="150" t="s">
        <v>1</v>
      </c>
      <c r="L190" s="148"/>
      <c r="M190" s="152"/>
      <c r="N190" s="153"/>
      <c r="O190" s="153"/>
      <c r="P190" s="153"/>
      <c r="Q190" s="153"/>
      <c r="R190" s="153"/>
      <c r="S190" s="153"/>
      <c r="T190" s="154"/>
      <c r="AT190" s="150" t="s">
        <v>143</v>
      </c>
      <c r="AU190" s="150" t="s">
        <v>85</v>
      </c>
      <c r="AV190" s="12" t="s">
        <v>83</v>
      </c>
      <c r="AW190" s="12" t="s">
        <v>29</v>
      </c>
      <c r="AX190" s="12" t="s">
        <v>75</v>
      </c>
      <c r="AY190" s="150" t="s">
        <v>133</v>
      </c>
    </row>
    <row r="191" spans="1:65" s="13" customFormat="1">
      <c r="B191" s="155"/>
      <c r="D191" s="149" t="s">
        <v>143</v>
      </c>
      <c r="E191" s="156" t="s">
        <v>1</v>
      </c>
      <c r="F191" s="157" t="s">
        <v>85</v>
      </c>
      <c r="H191" s="158">
        <v>2</v>
      </c>
      <c r="L191" s="155"/>
      <c r="M191" s="159"/>
      <c r="N191" s="160"/>
      <c r="O191" s="160"/>
      <c r="P191" s="160"/>
      <c r="Q191" s="160"/>
      <c r="R191" s="160"/>
      <c r="S191" s="160"/>
      <c r="T191" s="161"/>
      <c r="AT191" s="156" t="s">
        <v>143</v>
      </c>
      <c r="AU191" s="156" t="s">
        <v>85</v>
      </c>
      <c r="AV191" s="13" t="s">
        <v>85</v>
      </c>
      <c r="AW191" s="13" t="s">
        <v>29</v>
      </c>
      <c r="AX191" s="13" t="s">
        <v>83</v>
      </c>
      <c r="AY191" s="156" t="s">
        <v>133</v>
      </c>
    </row>
    <row r="192" spans="1:65" s="2" customFormat="1" ht="21.75" customHeight="1">
      <c r="A192" s="30"/>
      <c r="B192" s="135"/>
      <c r="C192" s="136" t="s">
        <v>489</v>
      </c>
      <c r="D192" s="136" t="s">
        <v>134</v>
      </c>
      <c r="E192" s="137" t="s">
        <v>772</v>
      </c>
      <c r="F192" s="138" t="s">
        <v>773</v>
      </c>
      <c r="G192" s="139" t="s">
        <v>180</v>
      </c>
      <c r="H192" s="140">
        <v>6</v>
      </c>
      <c r="I192" s="202"/>
      <c r="J192" s="141">
        <f>ROUND(I192*H192,2)</f>
        <v>0</v>
      </c>
      <c r="K192" s="138" t="s">
        <v>181</v>
      </c>
      <c r="L192" s="31"/>
      <c r="M192" s="142" t="s">
        <v>1</v>
      </c>
      <c r="N192" s="143" t="s">
        <v>40</v>
      </c>
      <c r="O192" s="144">
        <v>0.09</v>
      </c>
      <c r="P192" s="144">
        <f>O192*H192</f>
        <v>0.54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6" t="s">
        <v>269</v>
      </c>
      <c r="AT192" s="146" t="s">
        <v>134</v>
      </c>
      <c r="AU192" s="146" t="s">
        <v>85</v>
      </c>
      <c r="AY192" s="18" t="s">
        <v>133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83</v>
      </c>
      <c r="BK192" s="147">
        <f>ROUND(I192*H192,2)</f>
        <v>0</v>
      </c>
      <c r="BL192" s="18" t="s">
        <v>269</v>
      </c>
      <c r="BM192" s="146" t="s">
        <v>925</v>
      </c>
    </row>
    <row r="193" spans="1:65" s="2" customFormat="1" ht="21.75" customHeight="1">
      <c r="A193" s="30"/>
      <c r="B193" s="135"/>
      <c r="C193" s="189" t="s">
        <v>491</v>
      </c>
      <c r="D193" s="189" t="s">
        <v>435</v>
      </c>
      <c r="E193" s="190" t="s">
        <v>775</v>
      </c>
      <c r="F193" s="191" t="s">
        <v>776</v>
      </c>
      <c r="G193" s="192" t="s">
        <v>180</v>
      </c>
      <c r="H193" s="193">
        <v>7.2</v>
      </c>
      <c r="I193" s="203"/>
      <c r="J193" s="194">
        <f>ROUND(I193*H193,2)</f>
        <v>0</v>
      </c>
      <c r="K193" s="191" t="s">
        <v>181</v>
      </c>
      <c r="L193" s="195"/>
      <c r="M193" s="196" t="s">
        <v>1</v>
      </c>
      <c r="N193" s="197" t="s">
        <v>40</v>
      </c>
      <c r="O193" s="144">
        <v>0</v>
      </c>
      <c r="P193" s="144">
        <f>O193*H193</f>
        <v>0</v>
      </c>
      <c r="Q193" s="144">
        <v>5.0000000000000001E-4</v>
      </c>
      <c r="R193" s="144">
        <f>Q193*H193</f>
        <v>3.6000000000000003E-3</v>
      </c>
      <c r="S193" s="144">
        <v>0</v>
      </c>
      <c r="T193" s="145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6" t="s">
        <v>422</v>
      </c>
      <c r="AT193" s="146" t="s">
        <v>435</v>
      </c>
      <c r="AU193" s="146" t="s">
        <v>85</v>
      </c>
      <c r="AY193" s="18" t="s">
        <v>133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8" t="s">
        <v>83</v>
      </c>
      <c r="BK193" s="147">
        <f>ROUND(I193*H193,2)</f>
        <v>0</v>
      </c>
      <c r="BL193" s="18" t="s">
        <v>269</v>
      </c>
      <c r="BM193" s="146" t="s">
        <v>926</v>
      </c>
    </row>
    <row r="194" spans="1:65" s="13" customFormat="1">
      <c r="B194" s="155"/>
      <c r="D194" s="149" t="s">
        <v>143</v>
      </c>
      <c r="F194" s="157" t="s">
        <v>927</v>
      </c>
      <c r="H194" s="158">
        <v>7.2</v>
      </c>
      <c r="L194" s="155"/>
      <c r="M194" s="159"/>
      <c r="N194" s="160"/>
      <c r="O194" s="160"/>
      <c r="P194" s="160"/>
      <c r="Q194" s="160"/>
      <c r="R194" s="160"/>
      <c r="S194" s="160"/>
      <c r="T194" s="161"/>
      <c r="AT194" s="156" t="s">
        <v>143</v>
      </c>
      <c r="AU194" s="156" t="s">
        <v>85</v>
      </c>
      <c r="AV194" s="13" t="s">
        <v>85</v>
      </c>
      <c r="AW194" s="13" t="s">
        <v>3</v>
      </c>
      <c r="AX194" s="13" t="s">
        <v>83</v>
      </c>
      <c r="AY194" s="156" t="s">
        <v>133</v>
      </c>
    </row>
    <row r="195" spans="1:65" s="2" customFormat="1" ht="21.75" customHeight="1">
      <c r="A195" s="30"/>
      <c r="B195" s="135"/>
      <c r="C195" s="136" t="s">
        <v>495</v>
      </c>
      <c r="D195" s="136" t="s">
        <v>134</v>
      </c>
      <c r="E195" s="137" t="s">
        <v>779</v>
      </c>
      <c r="F195" s="138" t="s">
        <v>780</v>
      </c>
      <c r="G195" s="139" t="s">
        <v>267</v>
      </c>
      <c r="H195" s="140">
        <v>4.1000000000000002E-2</v>
      </c>
      <c r="I195" s="202"/>
      <c r="J195" s="141">
        <f>ROUND(I195*H195,2)</f>
        <v>0</v>
      </c>
      <c r="K195" s="138" t="s">
        <v>181</v>
      </c>
      <c r="L195" s="31"/>
      <c r="M195" s="142" t="s">
        <v>1</v>
      </c>
      <c r="N195" s="143" t="s">
        <v>40</v>
      </c>
      <c r="O195" s="144">
        <v>1.609</v>
      </c>
      <c r="P195" s="144">
        <f>O195*H195</f>
        <v>6.5969E-2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269</v>
      </c>
      <c r="AT195" s="146" t="s">
        <v>134</v>
      </c>
      <c r="AU195" s="146" t="s">
        <v>85</v>
      </c>
      <c r="AY195" s="18" t="s">
        <v>133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83</v>
      </c>
      <c r="BK195" s="147">
        <f>ROUND(I195*H195,2)</f>
        <v>0</v>
      </c>
      <c r="BL195" s="18" t="s">
        <v>269</v>
      </c>
      <c r="BM195" s="146" t="s">
        <v>928</v>
      </c>
    </row>
    <row r="196" spans="1:65" s="11" customFormat="1" ht="22.9" customHeight="1">
      <c r="B196" s="125"/>
      <c r="D196" s="126" t="s">
        <v>74</v>
      </c>
      <c r="E196" s="176" t="s">
        <v>782</v>
      </c>
      <c r="F196" s="176" t="s">
        <v>783</v>
      </c>
      <c r="J196" s="177">
        <f>BK196</f>
        <v>0</v>
      </c>
      <c r="L196" s="125"/>
      <c r="M196" s="129"/>
      <c r="N196" s="130"/>
      <c r="O196" s="130"/>
      <c r="P196" s="131">
        <f>SUM(P197:P208)</f>
        <v>0</v>
      </c>
      <c r="Q196" s="130"/>
      <c r="R196" s="131">
        <f>SUM(R197:R208)</f>
        <v>0</v>
      </c>
      <c r="S196" s="130"/>
      <c r="T196" s="132">
        <f>SUM(T197:T208)</f>
        <v>0</v>
      </c>
      <c r="AR196" s="126" t="s">
        <v>85</v>
      </c>
      <c r="AT196" s="133" t="s">
        <v>74</v>
      </c>
      <c r="AU196" s="133" t="s">
        <v>83</v>
      </c>
      <c r="AY196" s="126" t="s">
        <v>133</v>
      </c>
      <c r="BK196" s="134">
        <f>SUM(BK197:BK208)</f>
        <v>0</v>
      </c>
    </row>
    <row r="197" spans="1:65" s="2" customFormat="1" ht="16.5" customHeight="1">
      <c r="A197" s="30"/>
      <c r="B197" s="135"/>
      <c r="C197" s="136" t="s">
        <v>500</v>
      </c>
      <c r="D197" s="136" t="s">
        <v>134</v>
      </c>
      <c r="E197" s="137" t="s">
        <v>784</v>
      </c>
      <c r="F197" s="138" t="s">
        <v>785</v>
      </c>
      <c r="G197" s="139" t="s">
        <v>295</v>
      </c>
      <c r="H197" s="140">
        <v>22</v>
      </c>
      <c r="I197" s="202"/>
      <c r="J197" s="141">
        <f>ROUND(I197*H197,2)</f>
        <v>0</v>
      </c>
      <c r="K197" s="138" t="s">
        <v>1</v>
      </c>
      <c r="L197" s="31"/>
      <c r="M197" s="142" t="s">
        <v>1</v>
      </c>
      <c r="N197" s="143" t="s">
        <v>40</v>
      </c>
      <c r="O197" s="144">
        <v>0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6" t="s">
        <v>269</v>
      </c>
      <c r="AT197" s="146" t="s">
        <v>134</v>
      </c>
      <c r="AU197" s="146" t="s">
        <v>85</v>
      </c>
      <c r="AY197" s="18" t="s">
        <v>133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8" t="s">
        <v>83</v>
      </c>
      <c r="BK197" s="147">
        <f>ROUND(I197*H197,2)</f>
        <v>0</v>
      </c>
      <c r="BL197" s="18" t="s">
        <v>269</v>
      </c>
      <c r="BM197" s="146" t="s">
        <v>929</v>
      </c>
    </row>
    <row r="198" spans="1:65" s="2" customFormat="1" ht="21.75" customHeight="1">
      <c r="A198" s="30"/>
      <c r="B198" s="135"/>
      <c r="C198" s="136" t="s">
        <v>504</v>
      </c>
      <c r="D198" s="136" t="s">
        <v>134</v>
      </c>
      <c r="E198" s="137" t="s">
        <v>787</v>
      </c>
      <c r="F198" s="138" t="s">
        <v>788</v>
      </c>
      <c r="G198" s="139" t="s">
        <v>295</v>
      </c>
      <c r="H198" s="140">
        <v>22</v>
      </c>
      <c r="I198" s="202"/>
      <c r="J198" s="141">
        <f>ROUND(I198*H198,2)</f>
        <v>0</v>
      </c>
      <c r="K198" s="138" t="s">
        <v>1</v>
      </c>
      <c r="L198" s="31"/>
      <c r="M198" s="142" t="s">
        <v>1</v>
      </c>
      <c r="N198" s="143" t="s">
        <v>40</v>
      </c>
      <c r="O198" s="144">
        <v>0</v>
      </c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6" t="s">
        <v>269</v>
      </c>
      <c r="AT198" s="146" t="s">
        <v>134</v>
      </c>
      <c r="AU198" s="146" t="s">
        <v>85</v>
      </c>
      <c r="AY198" s="18" t="s">
        <v>133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83</v>
      </c>
      <c r="BK198" s="147">
        <f>ROUND(I198*H198,2)</f>
        <v>0</v>
      </c>
      <c r="BL198" s="18" t="s">
        <v>269</v>
      </c>
      <c r="BM198" s="146" t="s">
        <v>930</v>
      </c>
    </row>
    <row r="199" spans="1:65" s="12" customFormat="1">
      <c r="B199" s="148"/>
      <c r="D199" s="149" t="s">
        <v>143</v>
      </c>
      <c r="E199" s="150" t="s">
        <v>1</v>
      </c>
      <c r="F199" s="151" t="s">
        <v>790</v>
      </c>
      <c r="H199" s="150" t="s">
        <v>1</v>
      </c>
      <c r="L199" s="148"/>
      <c r="M199" s="152"/>
      <c r="N199" s="153"/>
      <c r="O199" s="153"/>
      <c r="P199" s="153"/>
      <c r="Q199" s="153"/>
      <c r="R199" s="153"/>
      <c r="S199" s="153"/>
      <c r="T199" s="154"/>
      <c r="AT199" s="150" t="s">
        <v>143</v>
      </c>
      <c r="AU199" s="150" t="s">
        <v>85</v>
      </c>
      <c r="AV199" s="12" t="s">
        <v>83</v>
      </c>
      <c r="AW199" s="12" t="s">
        <v>29</v>
      </c>
      <c r="AX199" s="12" t="s">
        <v>75</v>
      </c>
      <c r="AY199" s="150" t="s">
        <v>133</v>
      </c>
    </row>
    <row r="200" spans="1:65" s="12" customFormat="1" ht="22.5">
      <c r="B200" s="148"/>
      <c r="D200" s="149" t="s">
        <v>143</v>
      </c>
      <c r="E200" s="150" t="s">
        <v>1</v>
      </c>
      <c r="F200" s="151" t="s">
        <v>791</v>
      </c>
      <c r="H200" s="150" t="s">
        <v>1</v>
      </c>
      <c r="L200" s="148"/>
      <c r="M200" s="152"/>
      <c r="N200" s="153"/>
      <c r="O200" s="153"/>
      <c r="P200" s="153"/>
      <c r="Q200" s="153"/>
      <c r="R200" s="153"/>
      <c r="S200" s="153"/>
      <c r="T200" s="154"/>
      <c r="AT200" s="150" t="s">
        <v>143</v>
      </c>
      <c r="AU200" s="150" t="s">
        <v>85</v>
      </c>
      <c r="AV200" s="12" t="s">
        <v>83</v>
      </c>
      <c r="AW200" s="12" t="s">
        <v>29</v>
      </c>
      <c r="AX200" s="12" t="s">
        <v>75</v>
      </c>
      <c r="AY200" s="150" t="s">
        <v>133</v>
      </c>
    </row>
    <row r="201" spans="1:65" s="12" customFormat="1" ht="22.5">
      <c r="B201" s="148"/>
      <c r="D201" s="149" t="s">
        <v>143</v>
      </c>
      <c r="E201" s="150" t="s">
        <v>1</v>
      </c>
      <c r="F201" s="151" t="s">
        <v>792</v>
      </c>
      <c r="H201" s="150" t="s">
        <v>1</v>
      </c>
      <c r="L201" s="148"/>
      <c r="M201" s="152"/>
      <c r="N201" s="153"/>
      <c r="O201" s="153"/>
      <c r="P201" s="153"/>
      <c r="Q201" s="153"/>
      <c r="R201" s="153"/>
      <c r="S201" s="153"/>
      <c r="T201" s="154"/>
      <c r="AT201" s="150" t="s">
        <v>143</v>
      </c>
      <c r="AU201" s="150" t="s">
        <v>85</v>
      </c>
      <c r="AV201" s="12" t="s">
        <v>83</v>
      </c>
      <c r="AW201" s="12" t="s">
        <v>29</v>
      </c>
      <c r="AX201" s="12" t="s">
        <v>75</v>
      </c>
      <c r="AY201" s="150" t="s">
        <v>133</v>
      </c>
    </row>
    <row r="202" spans="1:65" s="12" customFormat="1" ht="22.5">
      <c r="B202" s="148"/>
      <c r="D202" s="149" t="s">
        <v>143</v>
      </c>
      <c r="E202" s="150" t="s">
        <v>1</v>
      </c>
      <c r="F202" s="151" t="s">
        <v>793</v>
      </c>
      <c r="H202" s="150" t="s">
        <v>1</v>
      </c>
      <c r="L202" s="148"/>
      <c r="M202" s="152"/>
      <c r="N202" s="153"/>
      <c r="O202" s="153"/>
      <c r="P202" s="153"/>
      <c r="Q202" s="153"/>
      <c r="R202" s="153"/>
      <c r="S202" s="153"/>
      <c r="T202" s="154"/>
      <c r="AT202" s="150" t="s">
        <v>143</v>
      </c>
      <c r="AU202" s="150" t="s">
        <v>85</v>
      </c>
      <c r="AV202" s="12" t="s">
        <v>83</v>
      </c>
      <c r="AW202" s="12" t="s">
        <v>29</v>
      </c>
      <c r="AX202" s="12" t="s">
        <v>75</v>
      </c>
      <c r="AY202" s="150" t="s">
        <v>133</v>
      </c>
    </row>
    <row r="203" spans="1:65" s="12" customFormat="1" ht="22.5">
      <c r="B203" s="148"/>
      <c r="D203" s="149" t="s">
        <v>143</v>
      </c>
      <c r="E203" s="150" t="s">
        <v>1</v>
      </c>
      <c r="F203" s="151" t="s">
        <v>794</v>
      </c>
      <c r="H203" s="150" t="s">
        <v>1</v>
      </c>
      <c r="L203" s="148"/>
      <c r="M203" s="152"/>
      <c r="N203" s="153"/>
      <c r="O203" s="153"/>
      <c r="P203" s="153"/>
      <c r="Q203" s="153"/>
      <c r="R203" s="153"/>
      <c r="S203" s="153"/>
      <c r="T203" s="154"/>
      <c r="AT203" s="150" t="s">
        <v>143</v>
      </c>
      <c r="AU203" s="150" t="s">
        <v>85</v>
      </c>
      <c r="AV203" s="12" t="s">
        <v>83</v>
      </c>
      <c r="AW203" s="12" t="s">
        <v>29</v>
      </c>
      <c r="AX203" s="12" t="s">
        <v>75</v>
      </c>
      <c r="AY203" s="150" t="s">
        <v>133</v>
      </c>
    </row>
    <row r="204" spans="1:65" s="12" customFormat="1" ht="22.5">
      <c r="B204" s="148"/>
      <c r="D204" s="149" t="s">
        <v>143</v>
      </c>
      <c r="E204" s="150" t="s">
        <v>1</v>
      </c>
      <c r="F204" s="151" t="s">
        <v>795</v>
      </c>
      <c r="H204" s="150" t="s">
        <v>1</v>
      </c>
      <c r="L204" s="148"/>
      <c r="M204" s="152"/>
      <c r="N204" s="153"/>
      <c r="O204" s="153"/>
      <c r="P204" s="153"/>
      <c r="Q204" s="153"/>
      <c r="R204" s="153"/>
      <c r="S204" s="153"/>
      <c r="T204" s="154"/>
      <c r="AT204" s="150" t="s">
        <v>143</v>
      </c>
      <c r="AU204" s="150" t="s">
        <v>85</v>
      </c>
      <c r="AV204" s="12" t="s">
        <v>83</v>
      </c>
      <c r="AW204" s="12" t="s">
        <v>29</v>
      </c>
      <c r="AX204" s="12" t="s">
        <v>75</v>
      </c>
      <c r="AY204" s="150" t="s">
        <v>133</v>
      </c>
    </row>
    <row r="205" spans="1:65" s="12" customFormat="1" ht="22.5">
      <c r="B205" s="148"/>
      <c r="D205" s="149" t="s">
        <v>143</v>
      </c>
      <c r="E205" s="150" t="s">
        <v>1</v>
      </c>
      <c r="F205" s="151" t="s">
        <v>796</v>
      </c>
      <c r="H205" s="150" t="s">
        <v>1</v>
      </c>
      <c r="L205" s="148"/>
      <c r="M205" s="152"/>
      <c r="N205" s="153"/>
      <c r="O205" s="153"/>
      <c r="P205" s="153"/>
      <c r="Q205" s="153"/>
      <c r="R205" s="153"/>
      <c r="S205" s="153"/>
      <c r="T205" s="154"/>
      <c r="AT205" s="150" t="s">
        <v>143</v>
      </c>
      <c r="AU205" s="150" t="s">
        <v>85</v>
      </c>
      <c r="AV205" s="12" t="s">
        <v>83</v>
      </c>
      <c r="AW205" s="12" t="s">
        <v>29</v>
      </c>
      <c r="AX205" s="12" t="s">
        <v>75</v>
      </c>
      <c r="AY205" s="150" t="s">
        <v>133</v>
      </c>
    </row>
    <row r="206" spans="1:65" s="12" customFormat="1" ht="22.5">
      <c r="B206" s="148"/>
      <c r="D206" s="149" t="s">
        <v>143</v>
      </c>
      <c r="E206" s="150" t="s">
        <v>1</v>
      </c>
      <c r="F206" s="151" t="s">
        <v>797</v>
      </c>
      <c r="H206" s="150" t="s">
        <v>1</v>
      </c>
      <c r="L206" s="148"/>
      <c r="M206" s="152"/>
      <c r="N206" s="153"/>
      <c r="O206" s="153"/>
      <c r="P206" s="153"/>
      <c r="Q206" s="153"/>
      <c r="R206" s="153"/>
      <c r="S206" s="153"/>
      <c r="T206" s="154"/>
      <c r="AT206" s="150" t="s">
        <v>143</v>
      </c>
      <c r="AU206" s="150" t="s">
        <v>85</v>
      </c>
      <c r="AV206" s="12" t="s">
        <v>83</v>
      </c>
      <c r="AW206" s="12" t="s">
        <v>29</v>
      </c>
      <c r="AX206" s="12" t="s">
        <v>75</v>
      </c>
      <c r="AY206" s="150" t="s">
        <v>133</v>
      </c>
    </row>
    <row r="207" spans="1:65" s="13" customFormat="1">
      <c r="B207" s="155"/>
      <c r="D207" s="149" t="s">
        <v>143</v>
      </c>
      <c r="E207" s="156" t="s">
        <v>1</v>
      </c>
      <c r="F207" s="157" t="s">
        <v>309</v>
      </c>
      <c r="H207" s="158">
        <v>22</v>
      </c>
      <c r="L207" s="155"/>
      <c r="M207" s="159"/>
      <c r="N207" s="160"/>
      <c r="O207" s="160"/>
      <c r="P207" s="160"/>
      <c r="Q207" s="160"/>
      <c r="R207" s="160"/>
      <c r="S207" s="160"/>
      <c r="T207" s="161"/>
      <c r="AT207" s="156" t="s">
        <v>143</v>
      </c>
      <c r="AU207" s="156" t="s">
        <v>85</v>
      </c>
      <c r="AV207" s="13" t="s">
        <v>85</v>
      </c>
      <c r="AW207" s="13" t="s">
        <v>29</v>
      </c>
      <c r="AX207" s="13" t="s">
        <v>83</v>
      </c>
      <c r="AY207" s="156" t="s">
        <v>133</v>
      </c>
    </row>
    <row r="208" spans="1:65" s="2" customFormat="1" ht="21.75" customHeight="1">
      <c r="A208" s="30"/>
      <c r="B208" s="135"/>
      <c r="C208" s="136" t="s">
        <v>508</v>
      </c>
      <c r="D208" s="136" t="s">
        <v>134</v>
      </c>
      <c r="E208" s="137" t="s">
        <v>798</v>
      </c>
      <c r="F208" s="138" t="s">
        <v>799</v>
      </c>
      <c r="G208" s="139" t="s">
        <v>800</v>
      </c>
      <c r="H208" s="140">
        <v>1</v>
      </c>
      <c r="I208" s="202"/>
      <c r="J208" s="141">
        <f>ROUND(I208*H208,2)</f>
        <v>0</v>
      </c>
      <c r="K208" s="138" t="s">
        <v>1</v>
      </c>
      <c r="L208" s="31"/>
      <c r="M208" s="142" t="s">
        <v>1</v>
      </c>
      <c r="N208" s="143" t="s">
        <v>40</v>
      </c>
      <c r="O208" s="144">
        <v>0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46" t="s">
        <v>269</v>
      </c>
      <c r="AT208" s="146" t="s">
        <v>134</v>
      </c>
      <c r="AU208" s="146" t="s">
        <v>85</v>
      </c>
      <c r="AY208" s="18" t="s">
        <v>133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8" t="s">
        <v>83</v>
      </c>
      <c r="BK208" s="147">
        <f>ROUND(I208*H208,2)</f>
        <v>0</v>
      </c>
      <c r="BL208" s="18" t="s">
        <v>269</v>
      </c>
      <c r="BM208" s="146" t="s">
        <v>931</v>
      </c>
    </row>
    <row r="209" spans="1:65" s="11" customFormat="1" ht="22.9" customHeight="1">
      <c r="B209" s="125"/>
      <c r="D209" s="126" t="s">
        <v>74</v>
      </c>
      <c r="E209" s="176" t="s">
        <v>802</v>
      </c>
      <c r="F209" s="176" t="s">
        <v>803</v>
      </c>
      <c r="J209" s="177">
        <f>BK209</f>
        <v>0</v>
      </c>
      <c r="L209" s="125"/>
      <c r="M209" s="129"/>
      <c r="N209" s="130"/>
      <c r="O209" s="130"/>
      <c r="P209" s="131">
        <f>SUM(P210:P221)</f>
        <v>0</v>
      </c>
      <c r="Q209" s="130"/>
      <c r="R209" s="131">
        <f>SUM(R210:R221)</f>
        <v>0</v>
      </c>
      <c r="S209" s="130"/>
      <c r="T209" s="132">
        <f>SUM(T210:T221)</f>
        <v>0</v>
      </c>
      <c r="AR209" s="126" t="s">
        <v>85</v>
      </c>
      <c r="AT209" s="133" t="s">
        <v>74</v>
      </c>
      <c r="AU209" s="133" t="s">
        <v>83</v>
      </c>
      <c r="AY209" s="126" t="s">
        <v>133</v>
      </c>
      <c r="BK209" s="134">
        <f>SUM(BK210:BK221)</f>
        <v>0</v>
      </c>
    </row>
    <row r="210" spans="1:65" s="2" customFormat="1" ht="33" customHeight="1">
      <c r="A210" s="30"/>
      <c r="B210" s="135"/>
      <c r="C210" s="136" t="s">
        <v>651</v>
      </c>
      <c r="D210" s="136" t="s">
        <v>134</v>
      </c>
      <c r="E210" s="137" t="s">
        <v>804</v>
      </c>
      <c r="F210" s="138" t="s">
        <v>805</v>
      </c>
      <c r="G210" s="139" t="s">
        <v>295</v>
      </c>
      <c r="H210" s="140">
        <v>22</v>
      </c>
      <c r="I210" s="202"/>
      <c r="J210" s="141">
        <f>ROUND(I210*H210,2)</f>
        <v>0</v>
      </c>
      <c r="K210" s="138" t="s">
        <v>1</v>
      </c>
      <c r="L210" s="31"/>
      <c r="M210" s="142" t="s">
        <v>1</v>
      </c>
      <c r="N210" s="143" t="s">
        <v>40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6" t="s">
        <v>269</v>
      </c>
      <c r="AT210" s="146" t="s">
        <v>134</v>
      </c>
      <c r="AU210" s="146" t="s">
        <v>85</v>
      </c>
      <c r="AY210" s="18" t="s">
        <v>133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8" t="s">
        <v>83</v>
      </c>
      <c r="BK210" s="147">
        <f>ROUND(I210*H210,2)</f>
        <v>0</v>
      </c>
      <c r="BL210" s="18" t="s">
        <v>269</v>
      </c>
      <c r="BM210" s="146" t="s">
        <v>932</v>
      </c>
    </row>
    <row r="211" spans="1:65" s="12" customFormat="1" ht="22.5">
      <c r="B211" s="148"/>
      <c r="D211" s="149" t="s">
        <v>143</v>
      </c>
      <c r="E211" s="150" t="s">
        <v>1</v>
      </c>
      <c r="F211" s="151" t="s">
        <v>807</v>
      </c>
      <c r="H211" s="150" t="s">
        <v>1</v>
      </c>
      <c r="L211" s="148"/>
      <c r="M211" s="152"/>
      <c r="N211" s="153"/>
      <c r="O211" s="153"/>
      <c r="P211" s="153"/>
      <c r="Q211" s="153"/>
      <c r="R211" s="153"/>
      <c r="S211" s="153"/>
      <c r="T211" s="154"/>
      <c r="AT211" s="150" t="s">
        <v>143</v>
      </c>
      <c r="AU211" s="150" t="s">
        <v>85</v>
      </c>
      <c r="AV211" s="12" t="s">
        <v>83</v>
      </c>
      <c r="AW211" s="12" t="s">
        <v>29</v>
      </c>
      <c r="AX211" s="12" t="s">
        <v>75</v>
      </c>
      <c r="AY211" s="150" t="s">
        <v>133</v>
      </c>
    </row>
    <row r="212" spans="1:65" s="12" customFormat="1" ht="22.5">
      <c r="B212" s="148"/>
      <c r="D212" s="149" t="s">
        <v>143</v>
      </c>
      <c r="E212" s="150" t="s">
        <v>1</v>
      </c>
      <c r="F212" s="151" t="s">
        <v>808</v>
      </c>
      <c r="H212" s="150" t="s">
        <v>1</v>
      </c>
      <c r="L212" s="148"/>
      <c r="M212" s="152"/>
      <c r="N212" s="153"/>
      <c r="O212" s="153"/>
      <c r="P212" s="153"/>
      <c r="Q212" s="153"/>
      <c r="R212" s="153"/>
      <c r="S212" s="153"/>
      <c r="T212" s="154"/>
      <c r="AT212" s="150" t="s">
        <v>143</v>
      </c>
      <c r="AU212" s="150" t="s">
        <v>85</v>
      </c>
      <c r="AV212" s="12" t="s">
        <v>83</v>
      </c>
      <c r="AW212" s="12" t="s">
        <v>29</v>
      </c>
      <c r="AX212" s="12" t="s">
        <v>75</v>
      </c>
      <c r="AY212" s="150" t="s">
        <v>133</v>
      </c>
    </row>
    <row r="213" spans="1:65" s="12" customFormat="1" ht="22.5">
      <c r="B213" s="148"/>
      <c r="D213" s="149" t="s">
        <v>143</v>
      </c>
      <c r="E213" s="150" t="s">
        <v>1</v>
      </c>
      <c r="F213" s="151" t="s">
        <v>809</v>
      </c>
      <c r="H213" s="150" t="s">
        <v>1</v>
      </c>
      <c r="L213" s="148"/>
      <c r="M213" s="152"/>
      <c r="N213" s="153"/>
      <c r="O213" s="153"/>
      <c r="P213" s="153"/>
      <c r="Q213" s="153"/>
      <c r="R213" s="153"/>
      <c r="S213" s="153"/>
      <c r="T213" s="154"/>
      <c r="AT213" s="150" t="s">
        <v>143</v>
      </c>
      <c r="AU213" s="150" t="s">
        <v>85</v>
      </c>
      <c r="AV213" s="12" t="s">
        <v>83</v>
      </c>
      <c r="AW213" s="12" t="s">
        <v>29</v>
      </c>
      <c r="AX213" s="12" t="s">
        <v>75</v>
      </c>
      <c r="AY213" s="150" t="s">
        <v>133</v>
      </c>
    </row>
    <row r="214" spans="1:65" s="12" customFormat="1" ht="22.5">
      <c r="B214" s="148"/>
      <c r="D214" s="149" t="s">
        <v>143</v>
      </c>
      <c r="E214" s="150" t="s">
        <v>1</v>
      </c>
      <c r="F214" s="151" t="s">
        <v>810</v>
      </c>
      <c r="H214" s="150" t="s">
        <v>1</v>
      </c>
      <c r="L214" s="148"/>
      <c r="M214" s="152"/>
      <c r="N214" s="153"/>
      <c r="O214" s="153"/>
      <c r="P214" s="153"/>
      <c r="Q214" s="153"/>
      <c r="R214" s="153"/>
      <c r="S214" s="153"/>
      <c r="T214" s="154"/>
      <c r="AT214" s="150" t="s">
        <v>143</v>
      </c>
      <c r="AU214" s="150" t="s">
        <v>85</v>
      </c>
      <c r="AV214" s="12" t="s">
        <v>83</v>
      </c>
      <c r="AW214" s="12" t="s">
        <v>29</v>
      </c>
      <c r="AX214" s="12" t="s">
        <v>75</v>
      </c>
      <c r="AY214" s="150" t="s">
        <v>133</v>
      </c>
    </row>
    <row r="215" spans="1:65" s="12" customFormat="1" ht="22.5">
      <c r="B215" s="148"/>
      <c r="D215" s="149" t="s">
        <v>143</v>
      </c>
      <c r="E215" s="150" t="s">
        <v>1</v>
      </c>
      <c r="F215" s="151" t="s">
        <v>811</v>
      </c>
      <c r="H215" s="150" t="s">
        <v>1</v>
      </c>
      <c r="L215" s="148"/>
      <c r="M215" s="152"/>
      <c r="N215" s="153"/>
      <c r="O215" s="153"/>
      <c r="P215" s="153"/>
      <c r="Q215" s="153"/>
      <c r="R215" s="153"/>
      <c r="S215" s="153"/>
      <c r="T215" s="154"/>
      <c r="AT215" s="150" t="s">
        <v>143</v>
      </c>
      <c r="AU215" s="150" t="s">
        <v>85</v>
      </c>
      <c r="AV215" s="12" t="s">
        <v>83</v>
      </c>
      <c r="AW215" s="12" t="s">
        <v>29</v>
      </c>
      <c r="AX215" s="12" t="s">
        <v>75</v>
      </c>
      <c r="AY215" s="150" t="s">
        <v>133</v>
      </c>
    </row>
    <row r="216" spans="1:65" s="12" customFormat="1" ht="22.5">
      <c r="B216" s="148"/>
      <c r="D216" s="149" t="s">
        <v>143</v>
      </c>
      <c r="E216" s="150" t="s">
        <v>1</v>
      </c>
      <c r="F216" s="151" t="s">
        <v>812</v>
      </c>
      <c r="H216" s="150" t="s">
        <v>1</v>
      </c>
      <c r="L216" s="148"/>
      <c r="M216" s="152"/>
      <c r="N216" s="153"/>
      <c r="O216" s="153"/>
      <c r="P216" s="153"/>
      <c r="Q216" s="153"/>
      <c r="R216" s="153"/>
      <c r="S216" s="153"/>
      <c r="T216" s="154"/>
      <c r="AT216" s="150" t="s">
        <v>143</v>
      </c>
      <c r="AU216" s="150" t="s">
        <v>85</v>
      </c>
      <c r="AV216" s="12" t="s">
        <v>83</v>
      </c>
      <c r="AW216" s="12" t="s">
        <v>29</v>
      </c>
      <c r="AX216" s="12" t="s">
        <v>75</v>
      </c>
      <c r="AY216" s="150" t="s">
        <v>133</v>
      </c>
    </row>
    <row r="217" spans="1:65" s="12" customFormat="1" ht="22.5">
      <c r="B217" s="148"/>
      <c r="D217" s="149" t="s">
        <v>143</v>
      </c>
      <c r="E217" s="150" t="s">
        <v>1</v>
      </c>
      <c r="F217" s="151" t="s">
        <v>813</v>
      </c>
      <c r="H217" s="150" t="s">
        <v>1</v>
      </c>
      <c r="L217" s="148"/>
      <c r="M217" s="152"/>
      <c r="N217" s="153"/>
      <c r="O217" s="153"/>
      <c r="P217" s="153"/>
      <c r="Q217" s="153"/>
      <c r="R217" s="153"/>
      <c r="S217" s="153"/>
      <c r="T217" s="154"/>
      <c r="AT217" s="150" t="s">
        <v>143</v>
      </c>
      <c r="AU217" s="150" t="s">
        <v>85</v>
      </c>
      <c r="AV217" s="12" t="s">
        <v>83</v>
      </c>
      <c r="AW217" s="12" t="s">
        <v>29</v>
      </c>
      <c r="AX217" s="12" t="s">
        <v>75</v>
      </c>
      <c r="AY217" s="150" t="s">
        <v>133</v>
      </c>
    </row>
    <row r="218" spans="1:65" s="12" customFormat="1" ht="22.5">
      <c r="B218" s="148"/>
      <c r="D218" s="149" t="s">
        <v>143</v>
      </c>
      <c r="E218" s="150" t="s">
        <v>1</v>
      </c>
      <c r="F218" s="151" t="s">
        <v>814</v>
      </c>
      <c r="H218" s="150" t="s">
        <v>1</v>
      </c>
      <c r="L218" s="148"/>
      <c r="M218" s="152"/>
      <c r="N218" s="153"/>
      <c r="O218" s="153"/>
      <c r="P218" s="153"/>
      <c r="Q218" s="153"/>
      <c r="R218" s="153"/>
      <c r="S218" s="153"/>
      <c r="T218" s="154"/>
      <c r="AT218" s="150" t="s">
        <v>143</v>
      </c>
      <c r="AU218" s="150" t="s">
        <v>85</v>
      </c>
      <c r="AV218" s="12" t="s">
        <v>83</v>
      </c>
      <c r="AW218" s="12" t="s">
        <v>29</v>
      </c>
      <c r="AX218" s="12" t="s">
        <v>75</v>
      </c>
      <c r="AY218" s="150" t="s">
        <v>133</v>
      </c>
    </row>
    <row r="219" spans="1:65" s="12" customFormat="1" ht="22.5">
      <c r="B219" s="148"/>
      <c r="D219" s="149" t="s">
        <v>143</v>
      </c>
      <c r="E219" s="150" t="s">
        <v>1</v>
      </c>
      <c r="F219" s="151" t="s">
        <v>815</v>
      </c>
      <c r="H219" s="150" t="s">
        <v>1</v>
      </c>
      <c r="L219" s="148"/>
      <c r="M219" s="152"/>
      <c r="N219" s="153"/>
      <c r="O219" s="153"/>
      <c r="P219" s="153"/>
      <c r="Q219" s="153"/>
      <c r="R219" s="153"/>
      <c r="S219" s="153"/>
      <c r="T219" s="154"/>
      <c r="AT219" s="150" t="s">
        <v>143</v>
      </c>
      <c r="AU219" s="150" t="s">
        <v>85</v>
      </c>
      <c r="AV219" s="12" t="s">
        <v>83</v>
      </c>
      <c r="AW219" s="12" t="s">
        <v>29</v>
      </c>
      <c r="AX219" s="12" t="s">
        <v>75</v>
      </c>
      <c r="AY219" s="150" t="s">
        <v>133</v>
      </c>
    </row>
    <row r="220" spans="1:65" s="13" customFormat="1">
      <c r="B220" s="155"/>
      <c r="D220" s="149" t="s">
        <v>143</v>
      </c>
      <c r="E220" s="156" t="s">
        <v>1</v>
      </c>
      <c r="F220" s="157" t="s">
        <v>309</v>
      </c>
      <c r="H220" s="158">
        <v>22</v>
      </c>
      <c r="L220" s="155"/>
      <c r="M220" s="159"/>
      <c r="N220" s="160"/>
      <c r="O220" s="160"/>
      <c r="P220" s="160"/>
      <c r="Q220" s="160"/>
      <c r="R220" s="160"/>
      <c r="S220" s="160"/>
      <c r="T220" s="161"/>
      <c r="AT220" s="156" t="s">
        <v>143</v>
      </c>
      <c r="AU220" s="156" t="s">
        <v>85</v>
      </c>
      <c r="AV220" s="13" t="s">
        <v>85</v>
      </c>
      <c r="AW220" s="13" t="s">
        <v>29</v>
      </c>
      <c r="AX220" s="13" t="s">
        <v>83</v>
      </c>
      <c r="AY220" s="156" t="s">
        <v>133</v>
      </c>
    </row>
    <row r="221" spans="1:65" s="2" customFormat="1" ht="21.75" customHeight="1">
      <c r="A221" s="30"/>
      <c r="B221" s="135"/>
      <c r="C221" s="136" t="s">
        <v>933</v>
      </c>
      <c r="D221" s="136" t="s">
        <v>134</v>
      </c>
      <c r="E221" s="137" t="s">
        <v>816</v>
      </c>
      <c r="F221" s="138" t="s">
        <v>817</v>
      </c>
      <c r="G221" s="139" t="s">
        <v>714</v>
      </c>
      <c r="H221" s="140">
        <v>1</v>
      </c>
      <c r="I221" s="202"/>
      <c r="J221" s="141">
        <f>ROUND(I221*H221,2)</f>
        <v>0</v>
      </c>
      <c r="K221" s="138" t="s">
        <v>1</v>
      </c>
      <c r="L221" s="31"/>
      <c r="M221" s="142" t="s">
        <v>1</v>
      </c>
      <c r="N221" s="143" t="s">
        <v>40</v>
      </c>
      <c r="O221" s="144">
        <v>0</v>
      </c>
      <c r="P221" s="144">
        <f>O221*H221</f>
        <v>0</v>
      </c>
      <c r="Q221" s="144">
        <v>0</v>
      </c>
      <c r="R221" s="144">
        <f>Q221*H221</f>
        <v>0</v>
      </c>
      <c r="S221" s="144">
        <v>0</v>
      </c>
      <c r="T221" s="145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6" t="s">
        <v>269</v>
      </c>
      <c r="AT221" s="146" t="s">
        <v>134</v>
      </c>
      <c r="AU221" s="146" t="s">
        <v>85</v>
      </c>
      <c r="AY221" s="18" t="s">
        <v>133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8" t="s">
        <v>83</v>
      </c>
      <c r="BK221" s="147">
        <f>ROUND(I221*H221,2)</f>
        <v>0</v>
      </c>
      <c r="BL221" s="18" t="s">
        <v>269</v>
      </c>
      <c r="BM221" s="146" t="s">
        <v>934</v>
      </c>
    </row>
    <row r="222" spans="1:65" s="11" customFormat="1" ht="22.9" customHeight="1">
      <c r="B222" s="125"/>
      <c r="D222" s="126" t="s">
        <v>74</v>
      </c>
      <c r="E222" s="176" t="s">
        <v>819</v>
      </c>
      <c r="F222" s="176" t="s">
        <v>820</v>
      </c>
      <c r="J222" s="177">
        <f>BK222</f>
        <v>0</v>
      </c>
      <c r="L222" s="125"/>
      <c r="M222" s="129"/>
      <c r="N222" s="130"/>
      <c r="O222" s="130"/>
      <c r="P222" s="131">
        <f>SUM(P223:P231)</f>
        <v>3.0467399999999998</v>
      </c>
      <c r="Q222" s="130"/>
      <c r="R222" s="131">
        <f>SUM(R223:R231)</f>
        <v>0</v>
      </c>
      <c r="S222" s="130"/>
      <c r="T222" s="132">
        <f>SUM(T223:T231)</f>
        <v>0</v>
      </c>
      <c r="AR222" s="126" t="s">
        <v>85</v>
      </c>
      <c r="AT222" s="133" t="s">
        <v>74</v>
      </c>
      <c r="AU222" s="133" t="s">
        <v>83</v>
      </c>
      <c r="AY222" s="126" t="s">
        <v>133</v>
      </c>
      <c r="BK222" s="134">
        <f>SUM(BK223:BK231)</f>
        <v>0</v>
      </c>
    </row>
    <row r="223" spans="1:65" s="2" customFormat="1" ht="21.75" customHeight="1">
      <c r="A223" s="30"/>
      <c r="B223" s="135"/>
      <c r="C223" s="136" t="s">
        <v>935</v>
      </c>
      <c r="D223" s="136" t="s">
        <v>134</v>
      </c>
      <c r="E223" s="137" t="s">
        <v>821</v>
      </c>
      <c r="F223" s="138" t="s">
        <v>822</v>
      </c>
      <c r="G223" s="139" t="s">
        <v>295</v>
      </c>
      <c r="H223" s="140">
        <v>18.5</v>
      </c>
      <c r="I223" s="202"/>
      <c r="J223" s="141">
        <f>ROUND(I223*H223,2)</f>
        <v>0</v>
      </c>
      <c r="K223" s="138" t="s">
        <v>1</v>
      </c>
      <c r="L223" s="31"/>
      <c r="M223" s="142" t="s">
        <v>1</v>
      </c>
      <c r="N223" s="143" t="s">
        <v>40</v>
      </c>
      <c r="O223" s="144">
        <v>0</v>
      </c>
      <c r="P223" s="144">
        <f>O223*H223</f>
        <v>0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6" t="s">
        <v>269</v>
      </c>
      <c r="AT223" s="146" t="s">
        <v>134</v>
      </c>
      <c r="AU223" s="146" t="s">
        <v>85</v>
      </c>
      <c r="AY223" s="18" t="s">
        <v>133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8" t="s">
        <v>83</v>
      </c>
      <c r="BK223" s="147">
        <f>ROUND(I223*H223,2)</f>
        <v>0</v>
      </c>
      <c r="BL223" s="18" t="s">
        <v>269</v>
      </c>
      <c r="BM223" s="146" t="s">
        <v>936</v>
      </c>
    </row>
    <row r="224" spans="1:65" s="12" customFormat="1" ht="22.5">
      <c r="B224" s="148"/>
      <c r="D224" s="149" t="s">
        <v>143</v>
      </c>
      <c r="E224" s="150" t="s">
        <v>1</v>
      </c>
      <c r="F224" s="151" t="s">
        <v>824</v>
      </c>
      <c r="H224" s="150" t="s">
        <v>1</v>
      </c>
      <c r="L224" s="148"/>
      <c r="M224" s="152"/>
      <c r="N224" s="153"/>
      <c r="O224" s="153"/>
      <c r="P224" s="153"/>
      <c r="Q224" s="153"/>
      <c r="R224" s="153"/>
      <c r="S224" s="153"/>
      <c r="T224" s="154"/>
      <c r="AT224" s="150" t="s">
        <v>143</v>
      </c>
      <c r="AU224" s="150" t="s">
        <v>85</v>
      </c>
      <c r="AV224" s="12" t="s">
        <v>83</v>
      </c>
      <c r="AW224" s="12" t="s">
        <v>29</v>
      </c>
      <c r="AX224" s="12" t="s">
        <v>75</v>
      </c>
      <c r="AY224" s="150" t="s">
        <v>133</v>
      </c>
    </row>
    <row r="225" spans="1:65" s="13" customFormat="1">
      <c r="B225" s="155"/>
      <c r="D225" s="149" t="s">
        <v>143</v>
      </c>
      <c r="E225" s="156" t="s">
        <v>1</v>
      </c>
      <c r="F225" s="157" t="s">
        <v>825</v>
      </c>
      <c r="H225" s="158">
        <v>18.5</v>
      </c>
      <c r="L225" s="155"/>
      <c r="M225" s="159"/>
      <c r="N225" s="160"/>
      <c r="O225" s="160"/>
      <c r="P225" s="160"/>
      <c r="Q225" s="160"/>
      <c r="R225" s="160"/>
      <c r="S225" s="160"/>
      <c r="T225" s="161"/>
      <c r="AT225" s="156" t="s">
        <v>143</v>
      </c>
      <c r="AU225" s="156" t="s">
        <v>85</v>
      </c>
      <c r="AV225" s="13" t="s">
        <v>85</v>
      </c>
      <c r="AW225" s="13" t="s">
        <v>29</v>
      </c>
      <c r="AX225" s="13" t="s">
        <v>75</v>
      </c>
      <c r="AY225" s="156" t="s">
        <v>133</v>
      </c>
    </row>
    <row r="226" spans="1:65" s="14" customFormat="1">
      <c r="B226" s="162"/>
      <c r="D226" s="149" t="s">
        <v>143</v>
      </c>
      <c r="E226" s="163" t="s">
        <v>1</v>
      </c>
      <c r="F226" s="164" t="s">
        <v>150</v>
      </c>
      <c r="H226" s="165">
        <v>18.5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3" t="s">
        <v>143</v>
      </c>
      <c r="AU226" s="163" t="s">
        <v>85</v>
      </c>
      <c r="AV226" s="14" t="s">
        <v>138</v>
      </c>
      <c r="AW226" s="14" t="s">
        <v>29</v>
      </c>
      <c r="AX226" s="14" t="s">
        <v>83</v>
      </c>
      <c r="AY226" s="163" t="s">
        <v>133</v>
      </c>
    </row>
    <row r="227" spans="1:65" s="2" customFormat="1" ht="21.75" customHeight="1">
      <c r="A227" s="30"/>
      <c r="B227" s="135"/>
      <c r="C227" s="136" t="s">
        <v>937</v>
      </c>
      <c r="D227" s="136" t="s">
        <v>134</v>
      </c>
      <c r="E227" s="137" t="s">
        <v>829</v>
      </c>
      <c r="F227" s="138" t="s">
        <v>938</v>
      </c>
      <c r="G227" s="139" t="s">
        <v>295</v>
      </c>
      <c r="H227" s="140">
        <v>12</v>
      </c>
      <c r="I227" s="202"/>
      <c r="J227" s="141">
        <f>ROUND(I227*H227,2)</f>
        <v>0</v>
      </c>
      <c r="K227" s="138" t="s">
        <v>1</v>
      </c>
      <c r="L227" s="31"/>
      <c r="M227" s="142" t="s">
        <v>1</v>
      </c>
      <c r="N227" s="143" t="s">
        <v>40</v>
      </c>
      <c r="O227" s="144">
        <v>0</v>
      </c>
      <c r="P227" s="144">
        <f>O227*H227</f>
        <v>0</v>
      </c>
      <c r="Q227" s="144">
        <v>0</v>
      </c>
      <c r="R227" s="144">
        <f>Q227*H227</f>
        <v>0</v>
      </c>
      <c r="S227" s="144">
        <v>0</v>
      </c>
      <c r="T227" s="145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6" t="s">
        <v>269</v>
      </c>
      <c r="AT227" s="146" t="s">
        <v>134</v>
      </c>
      <c r="AU227" s="146" t="s">
        <v>85</v>
      </c>
      <c r="AY227" s="18" t="s">
        <v>133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8" t="s">
        <v>83</v>
      </c>
      <c r="BK227" s="147">
        <f>ROUND(I227*H227,2)</f>
        <v>0</v>
      </c>
      <c r="BL227" s="18" t="s">
        <v>269</v>
      </c>
      <c r="BM227" s="146" t="s">
        <v>939</v>
      </c>
    </row>
    <row r="228" spans="1:65" s="12" customFormat="1" ht="22.5">
      <c r="B228" s="148"/>
      <c r="D228" s="149" t="s">
        <v>143</v>
      </c>
      <c r="E228" s="150" t="s">
        <v>1</v>
      </c>
      <c r="F228" s="151" t="s">
        <v>832</v>
      </c>
      <c r="H228" s="150" t="s">
        <v>1</v>
      </c>
      <c r="L228" s="148"/>
      <c r="M228" s="152"/>
      <c r="N228" s="153"/>
      <c r="O228" s="153"/>
      <c r="P228" s="153"/>
      <c r="Q228" s="153"/>
      <c r="R228" s="153"/>
      <c r="S228" s="153"/>
      <c r="T228" s="154"/>
      <c r="AT228" s="150" t="s">
        <v>143</v>
      </c>
      <c r="AU228" s="150" t="s">
        <v>85</v>
      </c>
      <c r="AV228" s="12" t="s">
        <v>83</v>
      </c>
      <c r="AW228" s="12" t="s">
        <v>29</v>
      </c>
      <c r="AX228" s="12" t="s">
        <v>75</v>
      </c>
      <c r="AY228" s="150" t="s">
        <v>133</v>
      </c>
    </row>
    <row r="229" spans="1:65" s="13" customFormat="1">
      <c r="B229" s="155"/>
      <c r="D229" s="149" t="s">
        <v>143</v>
      </c>
      <c r="E229" s="156" t="s">
        <v>1</v>
      </c>
      <c r="F229" s="157" t="s">
        <v>249</v>
      </c>
      <c r="H229" s="158">
        <v>12</v>
      </c>
      <c r="L229" s="155"/>
      <c r="M229" s="159"/>
      <c r="N229" s="160"/>
      <c r="O229" s="160"/>
      <c r="P229" s="160"/>
      <c r="Q229" s="160"/>
      <c r="R229" s="160"/>
      <c r="S229" s="160"/>
      <c r="T229" s="161"/>
      <c r="AT229" s="156" t="s">
        <v>143</v>
      </c>
      <c r="AU229" s="156" t="s">
        <v>85</v>
      </c>
      <c r="AV229" s="13" t="s">
        <v>85</v>
      </c>
      <c r="AW229" s="13" t="s">
        <v>29</v>
      </c>
      <c r="AX229" s="13" t="s">
        <v>75</v>
      </c>
      <c r="AY229" s="156" t="s">
        <v>133</v>
      </c>
    </row>
    <row r="230" spans="1:65" s="14" customFormat="1">
      <c r="B230" s="162"/>
      <c r="D230" s="149" t="s">
        <v>143</v>
      </c>
      <c r="E230" s="163" t="s">
        <v>1</v>
      </c>
      <c r="F230" s="164" t="s">
        <v>150</v>
      </c>
      <c r="H230" s="165">
        <v>12</v>
      </c>
      <c r="L230" s="162"/>
      <c r="M230" s="166"/>
      <c r="N230" s="167"/>
      <c r="O230" s="167"/>
      <c r="P230" s="167"/>
      <c r="Q230" s="167"/>
      <c r="R230" s="167"/>
      <c r="S230" s="167"/>
      <c r="T230" s="168"/>
      <c r="AT230" s="163" t="s">
        <v>143</v>
      </c>
      <c r="AU230" s="163" t="s">
        <v>85</v>
      </c>
      <c r="AV230" s="14" t="s">
        <v>138</v>
      </c>
      <c r="AW230" s="14" t="s">
        <v>29</v>
      </c>
      <c r="AX230" s="14" t="s">
        <v>83</v>
      </c>
      <c r="AY230" s="163" t="s">
        <v>133</v>
      </c>
    </row>
    <row r="231" spans="1:65" s="2" customFormat="1" ht="21.75" customHeight="1">
      <c r="A231" s="30"/>
      <c r="B231" s="135"/>
      <c r="C231" s="136" t="s">
        <v>940</v>
      </c>
      <c r="D231" s="136" t="s">
        <v>134</v>
      </c>
      <c r="E231" s="137" t="s">
        <v>836</v>
      </c>
      <c r="F231" s="138" t="s">
        <v>837</v>
      </c>
      <c r="G231" s="139" t="s">
        <v>267</v>
      </c>
      <c r="H231" s="140">
        <v>1.74</v>
      </c>
      <c r="I231" s="202"/>
      <c r="J231" s="141">
        <f>ROUND(I231*H231,2)</f>
        <v>0</v>
      </c>
      <c r="K231" s="138" t="s">
        <v>181</v>
      </c>
      <c r="L231" s="31"/>
      <c r="M231" s="142" t="s">
        <v>1</v>
      </c>
      <c r="N231" s="143" t="s">
        <v>40</v>
      </c>
      <c r="O231" s="144">
        <v>1.7509999999999999</v>
      </c>
      <c r="P231" s="144">
        <f>O231*H231</f>
        <v>3.0467399999999998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6" t="s">
        <v>269</v>
      </c>
      <c r="AT231" s="146" t="s">
        <v>134</v>
      </c>
      <c r="AU231" s="146" t="s">
        <v>85</v>
      </c>
      <c r="AY231" s="18" t="s">
        <v>133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8" t="s">
        <v>83</v>
      </c>
      <c r="BK231" s="147">
        <f>ROUND(I231*H231,2)</f>
        <v>0</v>
      </c>
      <c r="BL231" s="18" t="s">
        <v>269</v>
      </c>
      <c r="BM231" s="146" t="s">
        <v>941</v>
      </c>
    </row>
    <row r="232" spans="1:65" s="11" customFormat="1" ht="22.9" customHeight="1">
      <c r="B232" s="125"/>
      <c r="D232" s="126" t="s">
        <v>74</v>
      </c>
      <c r="E232" s="176" t="s">
        <v>450</v>
      </c>
      <c r="F232" s="176" t="s">
        <v>451</v>
      </c>
      <c r="J232" s="177">
        <f>BK232</f>
        <v>0</v>
      </c>
      <c r="L232" s="125"/>
      <c r="M232" s="129"/>
      <c r="N232" s="130"/>
      <c r="O232" s="130"/>
      <c r="P232" s="131">
        <f>SUM(P233:P250)</f>
        <v>56.962001999999998</v>
      </c>
      <c r="Q232" s="130"/>
      <c r="R232" s="131">
        <f>SUM(R233:R250)</f>
        <v>1.0467839999999999</v>
      </c>
      <c r="S232" s="130"/>
      <c r="T232" s="132">
        <f>SUM(T233:T250)</f>
        <v>0.55679999999999996</v>
      </c>
      <c r="AR232" s="126" t="s">
        <v>85</v>
      </c>
      <c r="AT232" s="133" t="s">
        <v>74</v>
      </c>
      <c r="AU232" s="133" t="s">
        <v>83</v>
      </c>
      <c r="AY232" s="126" t="s">
        <v>133</v>
      </c>
      <c r="BK232" s="134">
        <f>SUM(BK233:BK250)</f>
        <v>0</v>
      </c>
    </row>
    <row r="233" spans="1:65" s="2" customFormat="1" ht="21.75" customHeight="1">
      <c r="A233" s="30"/>
      <c r="B233" s="135"/>
      <c r="C233" s="136" t="s">
        <v>942</v>
      </c>
      <c r="D233" s="136" t="s">
        <v>134</v>
      </c>
      <c r="E233" s="137" t="s">
        <v>839</v>
      </c>
      <c r="F233" s="138" t="s">
        <v>840</v>
      </c>
      <c r="G233" s="139" t="s">
        <v>841</v>
      </c>
      <c r="H233" s="140">
        <v>200</v>
      </c>
      <c r="I233" s="202"/>
      <c r="J233" s="141">
        <f>ROUND(I233*H233,2)</f>
        <v>0</v>
      </c>
      <c r="K233" s="138" t="s">
        <v>1</v>
      </c>
      <c r="L233" s="31"/>
      <c r="M233" s="142" t="s">
        <v>1</v>
      </c>
      <c r="N233" s="143" t="s">
        <v>40</v>
      </c>
      <c r="O233" s="144">
        <v>0</v>
      </c>
      <c r="P233" s="144">
        <f>O233*H233</f>
        <v>0</v>
      </c>
      <c r="Q233" s="144">
        <v>0</v>
      </c>
      <c r="R233" s="144">
        <f>Q233*H233</f>
        <v>0</v>
      </c>
      <c r="S233" s="144">
        <v>0</v>
      </c>
      <c r="T233" s="145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6" t="s">
        <v>269</v>
      </c>
      <c r="AT233" s="146" t="s">
        <v>134</v>
      </c>
      <c r="AU233" s="146" t="s">
        <v>85</v>
      </c>
      <c r="AY233" s="18" t="s">
        <v>133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8" t="s">
        <v>83</v>
      </c>
      <c r="BK233" s="147">
        <f>ROUND(I233*H233,2)</f>
        <v>0</v>
      </c>
      <c r="BL233" s="18" t="s">
        <v>269</v>
      </c>
      <c r="BM233" s="146" t="s">
        <v>943</v>
      </c>
    </row>
    <row r="234" spans="1:65" s="2" customFormat="1" ht="16.5" customHeight="1">
      <c r="A234" s="30"/>
      <c r="B234" s="135"/>
      <c r="C234" s="136" t="s">
        <v>944</v>
      </c>
      <c r="D234" s="136" t="s">
        <v>134</v>
      </c>
      <c r="E234" s="137" t="s">
        <v>843</v>
      </c>
      <c r="F234" s="138" t="s">
        <v>844</v>
      </c>
      <c r="G234" s="139" t="s">
        <v>180</v>
      </c>
      <c r="H234" s="140">
        <v>20</v>
      </c>
      <c r="I234" s="202"/>
      <c r="J234" s="141">
        <f>ROUND(I234*H234,2)</f>
        <v>0</v>
      </c>
      <c r="K234" s="138" t="s">
        <v>1</v>
      </c>
      <c r="L234" s="31"/>
      <c r="M234" s="142" t="s">
        <v>1</v>
      </c>
      <c r="N234" s="143" t="s">
        <v>40</v>
      </c>
      <c r="O234" s="144">
        <v>0</v>
      </c>
      <c r="P234" s="144">
        <f>O234*H234</f>
        <v>0</v>
      </c>
      <c r="Q234" s="144">
        <v>0</v>
      </c>
      <c r="R234" s="144">
        <f>Q234*H234</f>
        <v>0</v>
      </c>
      <c r="S234" s="144">
        <v>0</v>
      </c>
      <c r="T234" s="14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6" t="s">
        <v>269</v>
      </c>
      <c r="AT234" s="146" t="s">
        <v>134</v>
      </c>
      <c r="AU234" s="146" t="s">
        <v>85</v>
      </c>
      <c r="AY234" s="18" t="s">
        <v>133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8" t="s">
        <v>83</v>
      </c>
      <c r="BK234" s="147">
        <f>ROUND(I234*H234,2)</f>
        <v>0</v>
      </c>
      <c r="BL234" s="18" t="s">
        <v>269</v>
      </c>
      <c r="BM234" s="146" t="s">
        <v>945</v>
      </c>
    </row>
    <row r="235" spans="1:65" s="13" customFormat="1">
      <c r="B235" s="155"/>
      <c r="D235" s="149" t="s">
        <v>143</v>
      </c>
      <c r="E235" s="156" t="s">
        <v>1</v>
      </c>
      <c r="F235" s="157" t="s">
        <v>297</v>
      </c>
      <c r="H235" s="158">
        <v>20</v>
      </c>
      <c r="L235" s="155"/>
      <c r="M235" s="159"/>
      <c r="N235" s="160"/>
      <c r="O235" s="160"/>
      <c r="P235" s="160"/>
      <c r="Q235" s="160"/>
      <c r="R235" s="160"/>
      <c r="S235" s="160"/>
      <c r="T235" s="161"/>
      <c r="AT235" s="156" t="s">
        <v>143</v>
      </c>
      <c r="AU235" s="156" t="s">
        <v>85</v>
      </c>
      <c r="AV235" s="13" t="s">
        <v>85</v>
      </c>
      <c r="AW235" s="13" t="s">
        <v>29</v>
      </c>
      <c r="AX235" s="13" t="s">
        <v>75</v>
      </c>
      <c r="AY235" s="156" t="s">
        <v>133</v>
      </c>
    </row>
    <row r="236" spans="1:65" s="14" customFormat="1">
      <c r="B236" s="162"/>
      <c r="D236" s="149" t="s">
        <v>143</v>
      </c>
      <c r="E236" s="163" t="s">
        <v>1</v>
      </c>
      <c r="F236" s="164" t="s">
        <v>150</v>
      </c>
      <c r="H236" s="165">
        <v>20</v>
      </c>
      <c r="L236" s="162"/>
      <c r="M236" s="166"/>
      <c r="N236" s="167"/>
      <c r="O236" s="167"/>
      <c r="P236" s="167"/>
      <c r="Q236" s="167"/>
      <c r="R236" s="167"/>
      <c r="S236" s="167"/>
      <c r="T236" s="168"/>
      <c r="AT236" s="163" t="s">
        <v>143</v>
      </c>
      <c r="AU236" s="163" t="s">
        <v>85</v>
      </c>
      <c r="AV236" s="14" t="s">
        <v>138</v>
      </c>
      <c r="AW236" s="14" t="s">
        <v>29</v>
      </c>
      <c r="AX236" s="14" t="s">
        <v>83</v>
      </c>
      <c r="AY236" s="163" t="s">
        <v>133</v>
      </c>
    </row>
    <row r="237" spans="1:65" s="2" customFormat="1" ht="16.5" customHeight="1">
      <c r="A237" s="30"/>
      <c r="B237" s="135"/>
      <c r="C237" s="136" t="s">
        <v>946</v>
      </c>
      <c r="D237" s="136" t="s">
        <v>134</v>
      </c>
      <c r="E237" s="137" t="s">
        <v>846</v>
      </c>
      <c r="F237" s="138" t="s">
        <v>847</v>
      </c>
      <c r="G237" s="139" t="s">
        <v>416</v>
      </c>
      <c r="H237" s="140">
        <v>40</v>
      </c>
      <c r="I237" s="202"/>
      <c r="J237" s="141">
        <f>ROUND(I237*H237,2)</f>
        <v>0</v>
      </c>
      <c r="K237" s="138" t="s">
        <v>1</v>
      </c>
      <c r="L237" s="31"/>
      <c r="M237" s="142" t="s">
        <v>1</v>
      </c>
      <c r="N237" s="143" t="s">
        <v>40</v>
      </c>
      <c r="O237" s="144">
        <v>0</v>
      </c>
      <c r="P237" s="144">
        <f>O237*H237</f>
        <v>0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6" t="s">
        <v>269</v>
      </c>
      <c r="AT237" s="146" t="s">
        <v>134</v>
      </c>
      <c r="AU237" s="146" t="s">
        <v>85</v>
      </c>
      <c r="AY237" s="18" t="s">
        <v>133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83</v>
      </c>
      <c r="BK237" s="147">
        <f>ROUND(I237*H237,2)</f>
        <v>0</v>
      </c>
      <c r="BL237" s="18" t="s">
        <v>269</v>
      </c>
      <c r="BM237" s="146" t="s">
        <v>947</v>
      </c>
    </row>
    <row r="238" spans="1:65" s="13" customFormat="1">
      <c r="B238" s="155"/>
      <c r="D238" s="149" t="s">
        <v>143</v>
      </c>
      <c r="E238" s="156" t="s">
        <v>1</v>
      </c>
      <c r="F238" s="157" t="s">
        <v>460</v>
      </c>
      <c r="H238" s="158">
        <v>40</v>
      </c>
      <c r="L238" s="155"/>
      <c r="M238" s="159"/>
      <c r="N238" s="160"/>
      <c r="O238" s="160"/>
      <c r="P238" s="160"/>
      <c r="Q238" s="160"/>
      <c r="R238" s="160"/>
      <c r="S238" s="160"/>
      <c r="T238" s="161"/>
      <c r="AT238" s="156" t="s">
        <v>143</v>
      </c>
      <c r="AU238" s="156" t="s">
        <v>85</v>
      </c>
      <c r="AV238" s="13" t="s">
        <v>85</v>
      </c>
      <c r="AW238" s="13" t="s">
        <v>29</v>
      </c>
      <c r="AX238" s="13" t="s">
        <v>75</v>
      </c>
      <c r="AY238" s="156" t="s">
        <v>133</v>
      </c>
    </row>
    <row r="239" spans="1:65" s="14" customFormat="1">
      <c r="B239" s="162"/>
      <c r="D239" s="149" t="s">
        <v>143</v>
      </c>
      <c r="E239" s="163" t="s">
        <v>1</v>
      </c>
      <c r="F239" s="164" t="s">
        <v>150</v>
      </c>
      <c r="H239" s="165">
        <v>40</v>
      </c>
      <c r="L239" s="162"/>
      <c r="M239" s="166"/>
      <c r="N239" s="167"/>
      <c r="O239" s="167"/>
      <c r="P239" s="167"/>
      <c r="Q239" s="167"/>
      <c r="R239" s="167"/>
      <c r="S239" s="167"/>
      <c r="T239" s="168"/>
      <c r="AT239" s="163" t="s">
        <v>143</v>
      </c>
      <c r="AU239" s="163" t="s">
        <v>85</v>
      </c>
      <c r="AV239" s="14" t="s">
        <v>138</v>
      </c>
      <c r="AW239" s="14" t="s">
        <v>29</v>
      </c>
      <c r="AX239" s="14" t="s">
        <v>83</v>
      </c>
      <c r="AY239" s="163" t="s">
        <v>133</v>
      </c>
    </row>
    <row r="240" spans="1:65" s="2" customFormat="1" ht="21.75" customHeight="1">
      <c r="A240" s="30"/>
      <c r="B240" s="135"/>
      <c r="C240" s="136" t="s">
        <v>948</v>
      </c>
      <c r="D240" s="136" t="s">
        <v>134</v>
      </c>
      <c r="E240" s="137" t="s">
        <v>849</v>
      </c>
      <c r="F240" s="138" t="s">
        <v>850</v>
      </c>
      <c r="G240" s="139" t="s">
        <v>295</v>
      </c>
      <c r="H240" s="140">
        <v>22</v>
      </c>
      <c r="I240" s="202"/>
      <c r="J240" s="141">
        <f>ROUND(I240*H240,2)</f>
        <v>0</v>
      </c>
      <c r="K240" s="138" t="s">
        <v>1</v>
      </c>
      <c r="L240" s="31"/>
      <c r="M240" s="142" t="s">
        <v>1</v>
      </c>
      <c r="N240" s="143" t="s">
        <v>40</v>
      </c>
      <c r="O240" s="144">
        <v>0</v>
      </c>
      <c r="P240" s="144">
        <f>O240*H240</f>
        <v>0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6" t="s">
        <v>269</v>
      </c>
      <c r="AT240" s="146" t="s">
        <v>134</v>
      </c>
      <c r="AU240" s="146" t="s">
        <v>85</v>
      </c>
      <c r="AY240" s="18" t="s">
        <v>133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83</v>
      </c>
      <c r="BK240" s="147">
        <f>ROUND(I240*H240,2)</f>
        <v>0</v>
      </c>
      <c r="BL240" s="18" t="s">
        <v>269</v>
      </c>
      <c r="BM240" s="146" t="s">
        <v>949</v>
      </c>
    </row>
    <row r="241" spans="1:65" s="2" customFormat="1" ht="16.5" customHeight="1">
      <c r="A241" s="30"/>
      <c r="B241" s="135"/>
      <c r="C241" s="136" t="s">
        <v>950</v>
      </c>
      <c r="D241" s="136" t="s">
        <v>134</v>
      </c>
      <c r="E241" s="137" t="s">
        <v>852</v>
      </c>
      <c r="F241" s="138" t="s">
        <v>853</v>
      </c>
      <c r="G241" s="139" t="s">
        <v>416</v>
      </c>
      <c r="H241" s="140">
        <v>4</v>
      </c>
      <c r="I241" s="202"/>
      <c r="J241" s="141">
        <f>ROUND(I241*H241,2)</f>
        <v>0</v>
      </c>
      <c r="K241" s="138" t="s">
        <v>1</v>
      </c>
      <c r="L241" s="31"/>
      <c r="M241" s="142" t="s">
        <v>1</v>
      </c>
      <c r="N241" s="143" t="s">
        <v>40</v>
      </c>
      <c r="O241" s="144">
        <v>0</v>
      </c>
      <c r="P241" s="144">
        <f>O241*H241</f>
        <v>0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6" t="s">
        <v>269</v>
      </c>
      <c r="AT241" s="146" t="s">
        <v>134</v>
      </c>
      <c r="AU241" s="146" t="s">
        <v>85</v>
      </c>
      <c r="AY241" s="18" t="s">
        <v>133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83</v>
      </c>
      <c r="BK241" s="147">
        <f>ROUND(I241*H241,2)</f>
        <v>0</v>
      </c>
      <c r="BL241" s="18" t="s">
        <v>269</v>
      </c>
      <c r="BM241" s="146" t="s">
        <v>951</v>
      </c>
    </row>
    <row r="242" spans="1:65" s="2" customFormat="1" ht="16.5" customHeight="1">
      <c r="A242" s="30"/>
      <c r="B242" s="135"/>
      <c r="C242" s="136" t="s">
        <v>952</v>
      </c>
      <c r="D242" s="136" t="s">
        <v>134</v>
      </c>
      <c r="E242" s="137" t="s">
        <v>855</v>
      </c>
      <c r="F242" s="138" t="s">
        <v>856</v>
      </c>
      <c r="G242" s="139" t="s">
        <v>416</v>
      </c>
      <c r="H242" s="140">
        <v>4</v>
      </c>
      <c r="I242" s="202"/>
      <c r="J242" s="141">
        <f>ROUND(I242*H242,2)</f>
        <v>0</v>
      </c>
      <c r="K242" s="138" t="s">
        <v>1</v>
      </c>
      <c r="L242" s="31"/>
      <c r="M242" s="142" t="s">
        <v>1</v>
      </c>
      <c r="N242" s="143" t="s">
        <v>40</v>
      </c>
      <c r="O242" s="144">
        <v>0</v>
      </c>
      <c r="P242" s="144">
        <f>O242*H242</f>
        <v>0</v>
      </c>
      <c r="Q242" s="144">
        <v>0</v>
      </c>
      <c r="R242" s="144">
        <f>Q242*H242</f>
        <v>0</v>
      </c>
      <c r="S242" s="144">
        <v>0</v>
      </c>
      <c r="T242" s="145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6" t="s">
        <v>269</v>
      </c>
      <c r="AT242" s="146" t="s">
        <v>134</v>
      </c>
      <c r="AU242" s="146" t="s">
        <v>85</v>
      </c>
      <c r="AY242" s="18" t="s">
        <v>133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8" t="s">
        <v>83</v>
      </c>
      <c r="BK242" s="147">
        <f>ROUND(I242*H242,2)</f>
        <v>0</v>
      </c>
      <c r="BL242" s="18" t="s">
        <v>269</v>
      </c>
      <c r="BM242" s="146" t="s">
        <v>953</v>
      </c>
    </row>
    <row r="243" spans="1:65" s="2" customFormat="1" ht="16.5" customHeight="1">
      <c r="A243" s="30"/>
      <c r="B243" s="135"/>
      <c r="C243" s="136" t="s">
        <v>954</v>
      </c>
      <c r="D243" s="136" t="s">
        <v>134</v>
      </c>
      <c r="E243" s="137" t="s">
        <v>858</v>
      </c>
      <c r="F243" s="138" t="s">
        <v>859</v>
      </c>
      <c r="G243" s="139" t="s">
        <v>714</v>
      </c>
      <c r="H243" s="140">
        <v>1</v>
      </c>
      <c r="I243" s="202"/>
      <c r="J243" s="141">
        <f>ROUND(I243*H243,2)</f>
        <v>0</v>
      </c>
      <c r="K243" s="138" t="s">
        <v>1</v>
      </c>
      <c r="L243" s="31"/>
      <c r="M243" s="142" t="s">
        <v>1</v>
      </c>
      <c r="N243" s="143" t="s">
        <v>40</v>
      </c>
      <c r="O243" s="144">
        <v>0</v>
      </c>
      <c r="P243" s="144">
        <f>O243*H243</f>
        <v>0</v>
      </c>
      <c r="Q243" s="144">
        <v>0</v>
      </c>
      <c r="R243" s="144">
        <f>Q243*H243</f>
        <v>0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269</v>
      </c>
      <c r="AT243" s="146" t="s">
        <v>134</v>
      </c>
      <c r="AU243" s="146" t="s">
        <v>85</v>
      </c>
      <c r="AY243" s="18" t="s">
        <v>133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83</v>
      </c>
      <c r="BK243" s="147">
        <f>ROUND(I243*H243,2)</f>
        <v>0</v>
      </c>
      <c r="BL243" s="18" t="s">
        <v>269</v>
      </c>
      <c r="BM243" s="146" t="s">
        <v>955</v>
      </c>
    </row>
    <row r="244" spans="1:65" s="2" customFormat="1" ht="16.5" customHeight="1">
      <c r="A244" s="30"/>
      <c r="B244" s="135"/>
      <c r="C244" s="136" t="s">
        <v>956</v>
      </c>
      <c r="D244" s="136" t="s">
        <v>134</v>
      </c>
      <c r="E244" s="137" t="s">
        <v>861</v>
      </c>
      <c r="F244" s="138" t="s">
        <v>862</v>
      </c>
      <c r="G244" s="139" t="s">
        <v>841</v>
      </c>
      <c r="H244" s="140">
        <v>1336.32</v>
      </c>
      <c r="I244" s="202"/>
      <c r="J244" s="141">
        <f>ROUND(I244*H244,2)</f>
        <v>0</v>
      </c>
      <c r="K244" s="138" t="s">
        <v>181</v>
      </c>
      <c r="L244" s="31"/>
      <c r="M244" s="142" t="s">
        <v>1</v>
      </c>
      <c r="N244" s="143" t="s">
        <v>40</v>
      </c>
      <c r="O244" s="144">
        <v>2.1000000000000001E-2</v>
      </c>
      <c r="P244" s="144">
        <f>O244*H244</f>
        <v>28.062719999999999</v>
      </c>
      <c r="Q244" s="144">
        <v>5.0000000000000002E-5</v>
      </c>
      <c r="R244" s="144">
        <f>Q244*H244</f>
        <v>6.6816E-2</v>
      </c>
      <c r="S244" s="144">
        <v>0</v>
      </c>
      <c r="T244" s="14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6" t="s">
        <v>269</v>
      </c>
      <c r="AT244" s="146" t="s">
        <v>134</v>
      </c>
      <c r="AU244" s="146" t="s">
        <v>85</v>
      </c>
      <c r="AY244" s="18" t="s">
        <v>133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83</v>
      </c>
      <c r="BK244" s="147">
        <f>ROUND(I244*H244,2)</f>
        <v>0</v>
      </c>
      <c r="BL244" s="18" t="s">
        <v>269</v>
      </c>
      <c r="BM244" s="146" t="s">
        <v>957</v>
      </c>
    </row>
    <row r="245" spans="1:65" s="13" customFormat="1">
      <c r="B245" s="155"/>
      <c r="D245" s="149" t="s">
        <v>143</v>
      </c>
      <c r="E245" s="156" t="s">
        <v>1</v>
      </c>
      <c r="F245" s="157" t="s">
        <v>864</v>
      </c>
      <c r="H245" s="158">
        <v>1336.32</v>
      </c>
      <c r="L245" s="155"/>
      <c r="M245" s="159"/>
      <c r="N245" s="160"/>
      <c r="O245" s="160"/>
      <c r="P245" s="160"/>
      <c r="Q245" s="160"/>
      <c r="R245" s="160"/>
      <c r="S245" s="160"/>
      <c r="T245" s="161"/>
      <c r="AT245" s="156" t="s">
        <v>143</v>
      </c>
      <c r="AU245" s="156" t="s">
        <v>85</v>
      </c>
      <c r="AV245" s="13" t="s">
        <v>85</v>
      </c>
      <c r="AW245" s="13" t="s">
        <v>29</v>
      </c>
      <c r="AX245" s="13" t="s">
        <v>83</v>
      </c>
      <c r="AY245" s="156" t="s">
        <v>133</v>
      </c>
    </row>
    <row r="246" spans="1:65" s="2" customFormat="1" ht="21.75" customHeight="1">
      <c r="A246" s="30"/>
      <c r="B246" s="135"/>
      <c r="C246" s="189" t="s">
        <v>244</v>
      </c>
      <c r="D246" s="189" t="s">
        <v>435</v>
      </c>
      <c r="E246" s="190" t="s">
        <v>865</v>
      </c>
      <c r="F246" s="191" t="s">
        <v>866</v>
      </c>
      <c r="G246" s="192" t="s">
        <v>180</v>
      </c>
      <c r="H246" s="193">
        <v>30.623999999999999</v>
      </c>
      <c r="I246" s="203"/>
      <c r="J246" s="194">
        <f>ROUND(I246*H246,2)</f>
        <v>0</v>
      </c>
      <c r="K246" s="191" t="s">
        <v>181</v>
      </c>
      <c r="L246" s="195"/>
      <c r="M246" s="196" t="s">
        <v>1</v>
      </c>
      <c r="N246" s="197" t="s">
        <v>40</v>
      </c>
      <c r="O246" s="144">
        <v>0</v>
      </c>
      <c r="P246" s="144">
        <f>O246*H246</f>
        <v>0</v>
      </c>
      <c r="Q246" s="144">
        <v>3.2000000000000001E-2</v>
      </c>
      <c r="R246" s="144">
        <f>Q246*H246</f>
        <v>0.97996799999999995</v>
      </c>
      <c r="S246" s="144">
        <v>0</v>
      </c>
      <c r="T246" s="14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6" t="s">
        <v>422</v>
      </c>
      <c r="AT246" s="146" t="s">
        <v>435</v>
      </c>
      <c r="AU246" s="146" t="s">
        <v>85</v>
      </c>
      <c r="AY246" s="18" t="s">
        <v>133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83</v>
      </c>
      <c r="BK246" s="147">
        <f>ROUND(I246*H246,2)</f>
        <v>0</v>
      </c>
      <c r="BL246" s="18" t="s">
        <v>269</v>
      </c>
      <c r="BM246" s="146" t="s">
        <v>958</v>
      </c>
    </row>
    <row r="247" spans="1:65" s="2" customFormat="1" ht="16.5" customHeight="1">
      <c r="A247" s="30"/>
      <c r="B247" s="135"/>
      <c r="C247" s="136" t="s">
        <v>959</v>
      </c>
      <c r="D247" s="136" t="s">
        <v>134</v>
      </c>
      <c r="E247" s="137" t="s">
        <v>868</v>
      </c>
      <c r="F247" s="138" t="s">
        <v>869</v>
      </c>
      <c r="G247" s="139" t="s">
        <v>180</v>
      </c>
      <c r="H247" s="140">
        <v>27.84</v>
      </c>
      <c r="I247" s="202"/>
      <c r="J247" s="141">
        <f>ROUND(I247*H247,2)</f>
        <v>0</v>
      </c>
      <c r="K247" s="138" t="s">
        <v>181</v>
      </c>
      <c r="L247" s="31"/>
      <c r="M247" s="142" t="s">
        <v>1</v>
      </c>
      <c r="N247" s="143" t="s">
        <v>40</v>
      </c>
      <c r="O247" s="144">
        <v>0.92500000000000004</v>
      </c>
      <c r="P247" s="144">
        <f>O247*H247</f>
        <v>25.752000000000002</v>
      </c>
      <c r="Q247" s="144">
        <v>0</v>
      </c>
      <c r="R247" s="144">
        <f>Q247*H247</f>
        <v>0</v>
      </c>
      <c r="S247" s="144">
        <v>0.02</v>
      </c>
      <c r="T247" s="145">
        <f>S247*H247</f>
        <v>0.55679999999999996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46" t="s">
        <v>269</v>
      </c>
      <c r="AT247" s="146" t="s">
        <v>134</v>
      </c>
      <c r="AU247" s="146" t="s">
        <v>85</v>
      </c>
      <c r="AY247" s="18" t="s">
        <v>133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8" t="s">
        <v>83</v>
      </c>
      <c r="BK247" s="147">
        <f>ROUND(I247*H247,2)</f>
        <v>0</v>
      </c>
      <c r="BL247" s="18" t="s">
        <v>269</v>
      </c>
      <c r="BM247" s="146" t="s">
        <v>960</v>
      </c>
    </row>
    <row r="248" spans="1:65" s="12" customFormat="1">
      <c r="B248" s="148"/>
      <c r="D248" s="149" t="s">
        <v>143</v>
      </c>
      <c r="E248" s="150" t="s">
        <v>1</v>
      </c>
      <c r="F248" s="151" t="s">
        <v>871</v>
      </c>
      <c r="H248" s="150" t="s">
        <v>1</v>
      </c>
      <c r="L248" s="148"/>
      <c r="M248" s="152"/>
      <c r="N248" s="153"/>
      <c r="O248" s="153"/>
      <c r="P248" s="153"/>
      <c r="Q248" s="153"/>
      <c r="R248" s="153"/>
      <c r="S248" s="153"/>
      <c r="T248" s="154"/>
      <c r="AT248" s="150" t="s">
        <v>143</v>
      </c>
      <c r="AU248" s="150" t="s">
        <v>85</v>
      </c>
      <c r="AV248" s="12" t="s">
        <v>83</v>
      </c>
      <c r="AW248" s="12" t="s">
        <v>29</v>
      </c>
      <c r="AX248" s="12" t="s">
        <v>75</v>
      </c>
      <c r="AY248" s="150" t="s">
        <v>133</v>
      </c>
    </row>
    <row r="249" spans="1:65" s="13" customFormat="1">
      <c r="B249" s="155"/>
      <c r="D249" s="149" t="s">
        <v>143</v>
      </c>
      <c r="E249" s="156" t="s">
        <v>1</v>
      </c>
      <c r="F249" s="157" t="s">
        <v>872</v>
      </c>
      <c r="H249" s="158">
        <v>27.84</v>
      </c>
      <c r="L249" s="155"/>
      <c r="M249" s="159"/>
      <c r="N249" s="160"/>
      <c r="O249" s="160"/>
      <c r="P249" s="160"/>
      <c r="Q249" s="160"/>
      <c r="R249" s="160"/>
      <c r="S249" s="160"/>
      <c r="T249" s="161"/>
      <c r="AT249" s="156" t="s">
        <v>143</v>
      </c>
      <c r="AU249" s="156" t="s">
        <v>85</v>
      </c>
      <c r="AV249" s="13" t="s">
        <v>85</v>
      </c>
      <c r="AW249" s="13" t="s">
        <v>29</v>
      </c>
      <c r="AX249" s="13" t="s">
        <v>83</v>
      </c>
      <c r="AY249" s="156" t="s">
        <v>133</v>
      </c>
    </row>
    <row r="250" spans="1:65" s="2" customFormat="1" ht="21.75" customHeight="1">
      <c r="A250" s="30"/>
      <c r="B250" s="135"/>
      <c r="C250" s="136" t="s">
        <v>961</v>
      </c>
      <c r="D250" s="136" t="s">
        <v>134</v>
      </c>
      <c r="E250" s="137" t="s">
        <v>457</v>
      </c>
      <c r="F250" s="138" t="s">
        <v>458</v>
      </c>
      <c r="G250" s="139" t="s">
        <v>267</v>
      </c>
      <c r="H250" s="140">
        <v>1.0469999999999999</v>
      </c>
      <c r="I250" s="202"/>
      <c r="J250" s="141">
        <f>ROUND(I250*H250,2)</f>
        <v>0</v>
      </c>
      <c r="K250" s="138" t="s">
        <v>181</v>
      </c>
      <c r="L250" s="31"/>
      <c r="M250" s="142" t="s">
        <v>1</v>
      </c>
      <c r="N250" s="143" t="s">
        <v>40</v>
      </c>
      <c r="O250" s="144">
        <v>3.0059999999999998</v>
      </c>
      <c r="P250" s="144">
        <f>O250*H250</f>
        <v>3.1472819999999997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46" t="s">
        <v>269</v>
      </c>
      <c r="AT250" s="146" t="s">
        <v>134</v>
      </c>
      <c r="AU250" s="146" t="s">
        <v>85</v>
      </c>
      <c r="AY250" s="18" t="s">
        <v>133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8" t="s">
        <v>83</v>
      </c>
      <c r="BK250" s="147">
        <f>ROUND(I250*H250,2)</f>
        <v>0</v>
      </c>
      <c r="BL250" s="18" t="s">
        <v>269</v>
      </c>
      <c r="BM250" s="146" t="s">
        <v>962</v>
      </c>
    </row>
    <row r="251" spans="1:65" s="11" customFormat="1" ht="22.9" customHeight="1">
      <c r="B251" s="125"/>
      <c r="D251" s="126" t="s">
        <v>74</v>
      </c>
      <c r="E251" s="176" t="s">
        <v>307</v>
      </c>
      <c r="F251" s="176" t="s">
        <v>308</v>
      </c>
      <c r="J251" s="177">
        <f>BK251</f>
        <v>0</v>
      </c>
      <c r="L251" s="125"/>
      <c r="M251" s="129"/>
      <c r="N251" s="130"/>
      <c r="O251" s="130"/>
      <c r="P251" s="131">
        <f>SUM(P252:P261)</f>
        <v>1.43208</v>
      </c>
      <c r="Q251" s="130"/>
      <c r="R251" s="131">
        <f>SUM(R252:R261)</f>
        <v>0.18359999999999999</v>
      </c>
      <c r="S251" s="130"/>
      <c r="T251" s="132">
        <f>SUM(T252:T261)</f>
        <v>0</v>
      </c>
      <c r="AR251" s="126" t="s">
        <v>85</v>
      </c>
      <c r="AT251" s="133" t="s">
        <v>74</v>
      </c>
      <c r="AU251" s="133" t="s">
        <v>83</v>
      </c>
      <c r="AY251" s="126" t="s">
        <v>133</v>
      </c>
      <c r="BK251" s="134">
        <f>SUM(BK252:BK261)</f>
        <v>0</v>
      </c>
    </row>
    <row r="252" spans="1:65" s="2" customFormat="1" ht="21.75" customHeight="1">
      <c r="A252" s="30"/>
      <c r="B252" s="135"/>
      <c r="C252" s="136" t="s">
        <v>963</v>
      </c>
      <c r="D252" s="136" t="s">
        <v>134</v>
      </c>
      <c r="E252" s="137" t="s">
        <v>874</v>
      </c>
      <c r="F252" s="138" t="s">
        <v>875</v>
      </c>
      <c r="G252" s="139" t="s">
        <v>416</v>
      </c>
      <c r="H252" s="140">
        <v>4</v>
      </c>
      <c r="I252" s="202"/>
      <c r="J252" s="141">
        <f>ROUND(I252*H252,2)</f>
        <v>0</v>
      </c>
      <c r="K252" s="138" t="s">
        <v>1</v>
      </c>
      <c r="L252" s="31"/>
      <c r="M252" s="142" t="s">
        <v>1</v>
      </c>
      <c r="N252" s="143" t="s">
        <v>40</v>
      </c>
      <c r="O252" s="144">
        <v>0</v>
      </c>
      <c r="P252" s="144">
        <f>O252*H252</f>
        <v>0</v>
      </c>
      <c r="Q252" s="144">
        <v>0</v>
      </c>
      <c r="R252" s="144">
        <f>Q252*H252</f>
        <v>0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269</v>
      </c>
      <c r="AT252" s="146" t="s">
        <v>134</v>
      </c>
      <c r="AU252" s="146" t="s">
        <v>85</v>
      </c>
      <c r="AY252" s="18" t="s">
        <v>133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83</v>
      </c>
      <c r="BK252" s="147">
        <f>ROUND(I252*H252,2)</f>
        <v>0</v>
      </c>
      <c r="BL252" s="18" t="s">
        <v>269</v>
      </c>
      <c r="BM252" s="146" t="s">
        <v>964</v>
      </c>
    </row>
    <row r="253" spans="1:65" s="2" customFormat="1" ht="16.5" customHeight="1">
      <c r="A253" s="30"/>
      <c r="B253" s="135"/>
      <c r="C253" s="136" t="s">
        <v>965</v>
      </c>
      <c r="D253" s="136" t="s">
        <v>134</v>
      </c>
      <c r="E253" s="137" t="s">
        <v>877</v>
      </c>
      <c r="F253" s="138" t="s">
        <v>878</v>
      </c>
      <c r="G253" s="139" t="s">
        <v>180</v>
      </c>
      <c r="H253" s="140">
        <v>36.72</v>
      </c>
      <c r="I253" s="202"/>
      <c r="J253" s="141">
        <f>ROUND(I253*H253,2)</f>
        <v>0</v>
      </c>
      <c r="K253" s="138" t="s">
        <v>1</v>
      </c>
      <c r="L253" s="31"/>
      <c r="M253" s="142" t="s">
        <v>1</v>
      </c>
      <c r="N253" s="143" t="s">
        <v>40</v>
      </c>
      <c r="O253" s="144">
        <v>3.9E-2</v>
      </c>
      <c r="P253" s="144">
        <f>O253*H253</f>
        <v>1.43208</v>
      </c>
      <c r="Q253" s="144">
        <v>5.0000000000000001E-3</v>
      </c>
      <c r="R253" s="144">
        <f>Q253*H253</f>
        <v>0.18359999999999999</v>
      </c>
      <c r="S253" s="144">
        <v>0</v>
      </c>
      <c r="T253" s="14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6" t="s">
        <v>269</v>
      </c>
      <c r="AT253" s="146" t="s">
        <v>134</v>
      </c>
      <c r="AU253" s="146" t="s">
        <v>85</v>
      </c>
      <c r="AY253" s="18" t="s">
        <v>133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83</v>
      </c>
      <c r="BK253" s="147">
        <f>ROUND(I253*H253,2)</f>
        <v>0</v>
      </c>
      <c r="BL253" s="18" t="s">
        <v>269</v>
      </c>
      <c r="BM253" s="146" t="s">
        <v>966</v>
      </c>
    </row>
    <row r="254" spans="1:65" s="12" customFormat="1" ht="22.5">
      <c r="B254" s="148"/>
      <c r="D254" s="149" t="s">
        <v>143</v>
      </c>
      <c r="E254" s="150" t="s">
        <v>1</v>
      </c>
      <c r="F254" s="151" t="s">
        <v>880</v>
      </c>
      <c r="H254" s="150" t="s">
        <v>1</v>
      </c>
      <c r="L254" s="148"/>
      <c r="M254" s="152"/>
      <c r="N254" s="153"/>
      <c r="O254" s="153"/>
      <c r="P254" s="153"/>
      <c r="Q254" s="153"/>
      <c r="R254" s="153"/>
      <c r="S254" s="153"/>
      <c r="T254" s="154"/>
      <c r="AT254" s="150" t="s">
        <v>143</v>
      </c>
      <c r="AU254" s="150" t="s">
        <v>85</v>
      </c>
      <c r="AV254" s="12" t="s">
        <v>83</v>
      </c>
      <c r="AW254" s="12" t="s">
        <v>29</v>
      </c>
      <c r="AX254" s="12" t="s">
        <v>75</v>
      </c>
      <c r="AY254" s="150" t="s">
        <v>133</v>
      </c>
    </row>
    <row r="255" spans="1:65" s="12" customFormat="1">
      <c r="B255" s="148"/>
      <c r="D255" s="149" t="s">
        <v>143</v>
      </c>
      <c r="E255" s="150" t="s">
        <v>1</v>
      </c>
      <c r="F255" s="151" t="s">
        <v>881</v>
      </c>
      <c r="H255" s="150" t="s">
        <v>1</v>
      </c>
      <c r="L255" s="148"/>
      <c r="M255" s="152"/>
      <c r="N255" s="153"/>
      <c r="O255" s="153"/>
      <c r="P255" s="153"/>
      <c r="Q255" s="153"/>
      <c r="R255" s="153"/>
      <c r="S255" s="153"/>
      <c r="T255" s="154"/>
      <c r="AT255" s="150" t="s">
        <v>143</v>
      </c>
      <c r="AU255" s="150" t="s">
        <v>85</v>
      </c>
      <c r="AV255" s="12" t="s">
        <v>83</v>
      </c>
      <c r="AW255" s="12" t="s">
        <v>29</v>
      </c>
      <c r="AX255" s="12" t="s">
        <v>75</v>
      </c>
      <c r="AY255" s="150" t="s">
        <v>133</v>
      </c>
    </row>
    <row r="256" spans="1:65" s="12" customFormat="1" ht="22.5">
      <c r="B256" s="148"/>
      <c r="D256" s="149" t="s">
        <v>143</v>
      </c>
      <c r="E256" s="150" t="s">
        <v>1</v>
      </c>
      <c r="F256" s="151" t="s">
        <v>882</v>
      </c>
      <c r="H256" s="150" t="s">
        <v>1</v>
      </c>
      <c r="L256" s="148"/>
      <c r="M256" s="152"/>
      <c r="N256" s="153"/>
      <c r="O256" s="153"/>
      <c r="P256" s="153"/>
      <c r="Q256" s="153"/>
      <c r="R256" s="153"/>
      <c r="S256" s="153"/>
      <c r="T256" s="154"/>
      <c r="AT256" s="150" t="s">
        <v>143</v>
      </c>
      <c r="AU256" s="150" t="s">
        <v>85</v>
      </c>
      <c r="AV256" s="12" t="s">
        <v>83</v>
      </c>
      <c r="AW256" s="12" t="s">
        <v>29</v>
      </c>
      <c r="AX256" s="12" t="s">
        <v>75</v>
      </c>
      <c r="AY256" s="150" t="s">
        <v>133</v>
      </c>
    </row>
    <row r="257" spans="1:65" s="12" customFormat="1">
      <c r="B257" s="148"/>
      <c r="D257" s="149" t="s">
        <v>143</v>
      </c>
      <c r="E257" s="150" t="s">
        <v>1</v>
      </c>
      <c r="F257" s="151" t="s">
        <v>883</v>
      </c>
      <c r="H257" s="150" t="s">
        <v>1</v>
      </c>
      <c r="L257" s="148"/>
      <c r="M257" s="152"/>
      <c r="N257" s="153"/>
      <c r="O257" s="153"/>
      <c r="P257" s="153"/>
      <c r="Q257" s="153"/>
      <c r="R257" s="153"/>
      <c r="S257" s="153"/>
      <c r="T257" s="154"/>
      <c r="AT257" s="150" t="s">
        <v>143</v>
      </c>
      <c r="AU257" s="150" t="s">
        <v>85</v>
      </c>
      <c r="AV257" s="12" t="s">
        <v>83</v>
      </c>
      <c r="AW257" s="12" t="s">
        <v>29</v>
      </c>
      <c r="AX257" s="12" t="s">
        <v>75</v>
      </c>
      <c r="AY257" s="150" t="s">
        <v>133</v>
      </c>
    </row>
    <row r="258" spans="1:65" s="12" customFormat="1">
      <c r="B258" s="148"/>
      <c r="D258" s="149" t="s">
        <v>143</v>
      </c>
      <c r="E258" s="150" t="s">
        <v>1</v>
      </c>
      <c r="F258" s="151" t="s">
        <v>884</v>
      </c>
      <c r="H258" s="150" t="s">
        <v>1</v>
      </c>
      <c r="L258" s="148"/>
      <c r="M258" s="152"/>
      <c r="N258" s="153"/>
      <c r="O258" s="153"/>
      <c r="P258" s="153"/>
      <c r="Q258" s="153"/>
      <c r="R258" s="153"/>
      <c r="S258" s="153"/>
      <c r="T258" s="154"/>
      <c r="AT258" s="150" t="s">
        <v>143</v>
      </c>
      <c r="AU258" s="150" t="s">
        <v>85</v>
      </c>
      <c r="AV258" s="12" t="s">
        <v>83</v>
      </c>
      <c r="AW258" s="12" t="s">
        <v>29</v>
      </c>
      <c r="AX258" s="12" t="s">
        <v>75</v>
      </c>
      <c r="AY258" s="150" t="s">
        <v>133</v>
      </c>
    </row>
    <row r="259" spans="1:65" s="12" customFormat="1">
      <c r="B259" s="148"/>
      <c r="D259" s="149" t="s">
        <v>143</v>
      </c>
      <c r="E259" s="150" t="s">
        <v>1</v>
      </c>
      <c r="F259" s="151" t="s">
        <v>885</v>
      </c>
      <c r="H259" s="150" t="s">
        <v>1</v>
      </c>
      <c r="L259" s="148"/>
      <c r="M259" s="152"/>
      <c r="N259" s="153"/>
      <c r="O259" s="153"/>
      <c r="P259" s="153"/>
      <c r="Q259" s="153"/>
      <c r="R259" s="153"/>
      <c r="S259" s="153"/>
      <c r="T259" s="154"/>
      <c r="AT259" s="150" t="s">
        <v>143</v>
      </c>
      <c r="AU259" s="150" t="s">
        <v>85</v>
      </c>
      <c r="AV259" s="12" t="s">
        <v>83</v>
      </c>
      <c r="AW259" s="12" t="s">
        <v>29</v>
      </c>
      <c r="AX259" s="12" t="s">
        <v>75</v>
      </c>
      <c r="AY259" s="150" t="s">
        <v>133</v>
      </c>
    </row>
    <row r="260" spans="1:65" s="13" customFormat="1">
      <c r="B260" s="155"/>
      <c r="D260" s="149" t="s">
        <v>143</v>
      </c>
      <c r="E260" s="156" t="s">
        <v>1</v>
      </c>
      <c r="F260" s="157" t="s">
        <v>886</v>
      </c>
      <c r="H260" s="158">
        <v>36.72</v>
      </c>
      <c r="L260" s="155"/>
      <c r="M260" s="159"/>
      <c r="N260" s="160"/>
      <c r="O260" s="160"/>
      <c r="P260" s="160"/>
      <c r="Q260" s="160"/>
      <c r="R260" s="160"/>
      <c r="S260" s="160"/>
      <c r="T260" s="161"/>
      <c r="AT260" s="156" t="s">
        <v>143</v>
      </c>
      <c r="AU260" s="156" t="s">
        <v>85</v>
      </c>
      <c r="AV260" s="13" t="s">
        <v>85</v>
      </c>
      <c r="AW260" s="13" t="s">
        <v>29</v>
      </c>
      <c r="AX260" s="13" t="s">
        <v>75</v>
      </c>
      <c r="AY260" s="156" t="s">
        <v>133</v>
      </c>
    </row>
    <row r="261" spans="1:65" s="14" customFormat="1">
      <c r="B261" s="162"/>
      <c r="D261" s="149" t="s">
        <v>143</v>
      </c>
      <c r="E261" s="163" t="s">
        <v>1</v>
      </c>
      <c r="F261" s="164" t="s">
        <v>150</v>
      </c>
      <c r="H261" s="165">
        <v>36.72</v>
      </c>
      <c r="L261" s="162"/>
      <c r="M261" s="166"/>
      <c r="N261" s="167"/>
      <c r="O261" s="167"/>
      <c r="P261" s="167"/>
      <c r="Q261" s="167"/>
      <c r="R261" s="167"/>
      <c r="S261" s="167"/>
      <c r="T261" s="168"/>
      <c r="AT261" s="163" t="s">
        <v>143</v>
      </c>
      <c r="AU261" s="163" t="s">
        <v>85</v>
      </c>
      <c r="AV261" s="14" t="s">
        <v>138</v>
      </c>
      <c r="AW261" s="14" t="s">
        <v>29</v>
      </c>
      <c r="AX261" s="14" t="s">
        <v>83</v>
      </c>
      <c r="AY261" s="163" t="s">
        <v>133</v>
      </c>
    </row>
    <row r="262" spans="1:65" s="14" customFormat="1" ht="35.1" customHeight="1">
      <c r="B262" s="162"/>
      <c r="D262" s="149"/>
      <c r="E262" s="163"/>
      <c r="F262" s="218" t="s">
        <v>1035</v>
      </c>
      <c r="H262" s="165"/>
      <c r="L262" s="162"/>
      <c r="M262" s="166"/>
      <c r="N262" s="167"/>
      <c r="O262" s="167"/>
      <c r="P262" s="167"/>
      <c r="Q262" s="167"/>
      <c r="R262" s="167"/>
      <c r="S262" s="167"/>
      <c r="T262" s="168"/>
      <c r="AT262" s="163"/>
      <c r="AU262" s="163"/>
      <c r="AY262" s="163"/>
    </row>
    <row r="263" spans="1:65" s="14" customFormat="1" ht="35.1" customHeight="1">
      <c r="B263" s="162"/>
      <c r="D263" s="149"/>
      <c r="E263" s="163"/>
      <c r="F263" s="218" t="s">
        <v>1036</v>
      </c>
      <c r="H263" s="165"/>
      <c r="L263" s="162"/>
      <c r="M263" s="166"/>
      <c r="N263" s="167"/>
      <c r="O263" s="167"/>
      <c r="P263" s="167"/>
      <c r="Q263" s="167"/>
      <c r="R263" s="167"/>
      <c r="S263" s="167"/>
      <c r="T263" s="168"/>
      <c r="AT263" s="163"/>
      <c r="AU263" s="163"/>
      <c r="AY263" s="163"/>
    </row>
    <row r="264" spans="1:65" s="14" customFormat="1" ht="35.1" customHeight="1">
      <c r="B264" s="162"/>
      <c r="D264" s="149"/>
      <c r="E264" s="163"/>
      <c r="F264" s="218" t="s">
        <v>1037</v>
      </c>
      <c r="H264" s="165"/>
      <c r="L264" s="162"/>
      <c r="M264" s="166"/>
      <c r="N264" s="167"/>
      <c r="O264" s="167"/>
      <c r="P264" s="167"/>
      <c r="Q264" s="167"/>
      <c r="R264" s="167"/>
      <c r="S264" s="167"/>
      <c r="T264" s="168"/>
      <c r="AT264" s="163"/>
      <c r="AU264" s="163"/>
      <c r="AY264" s="163"/>
    </row>
    <row r="265" spans="1:65" s="11" customFormat="1" ht="22.9" customHeight="1">
      <c r="B265" s="125"/>
      <c r="D265" s="126" t="s">
        <v>74</v>
      </c>
      <c r="E265" s="176" t="s">
        <v>887</v>
      </c>
      <c r="F265" s="176" t="s">
        <v>888</v>
      </c>
      <c r="J265" s="177">
        <f>BK265</f>
        <v>0</v>
      </c>
      <c r="L265" s="125"/>
      <c r="M265" s="129"/>
      <c r="N265" s="130"/>
      <c r="O265" s="130"/>
      <c r="P265" s="131">
        <f>SUM(P266:P277)</f>
        <v>0</v>
      </c>
      <c r="Q265" s="130"/>
      <c r="R265" s="131">
        <f>SUM(R266:R277)</f>
        <v>0</v>
      </c>
      <c r="S265" s="130"/>
      <c r="T265" s="132">
        <f>SUM(T266:T277)</f>
        <v>0</v>
      </c>
      <c r="AR265" s="126" t="s">
        <v>85</v>
      </c>
      <c r="AT265" s="133" t="s">
        <v>74</v>
      </c>
      <c r="AU265" s="133" t="s">
        <v>83</v>
      </c>
      <c r="AY265" s="126" t="s">
        <v>133</v>
      </c>
      <c r="BK265" s="134">
        <f>SUM(BK266:BK277)</f>
        <v>0</v>
      </c>
    </row>
    <row r="266" spans="1:65" s="2" customFormat="1" ht="21.75" customHeight="1">
      <c r="A266" s="30"/>
      <c r="B266" s="135"/>
      <c r="C266" s="136" t="s">
        <v>967</v>
      </c>
      <c r="D266" s="136" t="s">
        <v>134</v>
      </c>
      <c r="E266" s="137" t="s">
        <v>889</v>
      </c>
      <c r="F266" s="138" t="s">
        <v>890</v>
      </c>
      <c r="G266" s="139" t="s">
        <v>180</v>
      </c>
      <c r="H266" s="140">
        <v>358</v>
      </c>
      <c r="I266" s="202"/>
      <c r="J266" s="141">
        <f>ROUND(I266*H266,2)</f>
        <v>0</v>
      </c>
      <c r="K266" s="138" t="s">
        <v>1</v>
      </c>
      <c r="L266" s="31"/>
      <c r="M266" s="142" t="s">
        <v>1</v>
      </c>
      <c r="N266" s="143" t="s">
        <v>40</v>
      </c>
      <c r="O266" s="144">
        <v>0</v>
      </c>
      <c r="P266" s="144">
        <f>O266*H266</f>
        <v>0</v>
      </c>
      <c r="Q266" s="144">
        <v>0</v>
      </c>
      <c r="R266" s="144">
        <f>Q266*H266</f>
        <v>0</v>
      </c>
      <c r="S266" s="144">
        <v>0</v>
      </c>
      <c r="T266" s="145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46" t="s">
        <v>269</v>
      </c>
      <c r="AT266" s="146" t="s">
        <v>134</v>
      </c>
      <c r="AU266" s="146" t="s">
        <v>85</v>
      </c>
      <c r="AY266" s="18" t="s">
        <v>133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8" t="s">
        <v>83</v>
      </c>
      <c r="BK266" s="147">
        <f>ROUND(I266*H266,2)</f>
        <v>0</v>
      </c>
      <c r="BL266" s="18" t="s">
        <v>269</v>
      </c>
      <c r="BM266" s="146" t="s">
        <v>968</v>
      </c>
    </row>
    <row r="267" spans="1:65" s="12" customFormat="1" ht="33.75">
      <c r="B267" s="148"/>
      <c r="D267" s="149" t="s">
        <v>143</v>
      </c>
      <c r="E267" s="150" t="s">
        <v>1</v>
      </c>
      <c r="F267" s="151" t="s">
        <v>969</v>
      </c>
      <c r="H267" s="150" t="s">
        <v>1</v>
      </c>
      <c r="L267" s="148"/>
      <c r="M267" s="152"/>
      <c r="N267" s="153"/>
      <c r="O267" s="153"/>
      <c r="P267" s="153"/>
      <c r="Q267" s="153"/>
      <c r="R267" s="153"/>
      <c r="S267" s="153"/>
      <c r="T267" s="154"/>
      <c r="AT267" s="150" t="s">
        <v>143</v>
      </c>
      <c r="AU267" s="150" t="s">
        <v>85</v>
      </c>
      <c r="AV267" s="12" t="s">
        <v>83</v>
      </c>
      <c r="AW267" s="12" t="s">
        <v>29</v>
      </c>
      <c r="AX267" s="12" t="s">
        <v>75</v>
      </c>
      <c r="AY267" s="150" t="s">
        <v>133</v>
      </c>
    </row>
    <row r="268" spans="1:65" s="12" customFormat="1">
      <c r="B268" s="148"/>
      <c r="D268" s="149" t="s">
        <v>143</v>
      </c>
      <c r="E268" s="150" t="s">
        <v>1</v>
      </c>
      <c r="F268" s="151" t="s">
        <v>970</v>
      </c>
      <c r="H268" s="150" t="s">
        <v>1</v>
      </c>
      <c r="L268" s="148"/>
      <c r="M268" s="152"/>
      <c r="N268" s="153"/>
      <c r="O268" s="153"/>
      <c r="P268" s="153"/>
      <c r="Q268" s="153"/>
      <c r="R268" s="153"/>
      <c r="S268" s="153"/>
      <c r="T268" s="154"/>
      <c r="AT268" s="150" t="s">
        <v>143</v>
      </c>
      <c r="AU268" s="150" t="s">
        <v>85</v>
      </c>
      <c r="AV268" s="12" t="s">
        <v>83</v>
      </c>
      <c r="AW268" s="12" t="s">
        <v>29</v>
      </c>
      <c r="AX268" s="12" t="s">
        <v>75</v>
      </c>
      <c r="AY268" s="150" t="s">
        <v>133</v>
      </c>
    </row>
    <row r="269" spans="1:65" s="13" customFormat="1">
      <c r="B269" s="155"/>
      <c r="D269" s="149" t="s">
        <v>143</v>
      </c>
      <c r="E269" s="156" t="s">
        <v>1</v>
      </c>
      <c r="F269" s="157" t="s">
        <v>971</v>
      </c>
      <c r="H269" s="158">
        <v>358</v>
      </c>
      <c r="L269" s="155"/>
      <c r="M269" s="159"/>
      <c r="N269" s="160"/>
      <c r="O269" s="160"/>
      <c r="P269" s="160"/>
      <c r="Q269" s="160"/>
      <c r="R269" s="160"/>
      <c r="S269" s="160"/>
      <c r="T269" s="161"/>
      <c r="AT269" s="156" t="s">
        <v>143</v>
      </c>
      <c r="AU269" s="156" t="s">
        <v>85</v>
      </c>
      <c r="AV269" s="13" t="s">
        <v>85</v>
      </c>
      <c r="AW269" s="13" t="s">
        <v>29</v>
      </c>
      <c r="AX269" s="13" t="s">
        <v>75</v>
      </c>
      <c r="AY269" s="156" t="s">
        <v>133</v>
      </c>
    </row>
    <row r="270" spans="1:65" s="14" customFormat="1">
      <c r="B270" s="162"/>
      <c r="D270" s="149" t="s">
        <v>143</v>
      </c>
      <c r="E270" s="163" t="s">
        <v>1</v>
      </c>
      <c r="F270" s="164" t="s">
        <v>150</v>
      </c>
      <c r="H270" s="165">
        <v>358</v>
      </c>
      <c r="L270" s="162"/>
      <c r="M270" s="166"/>
      <c r="N270" s="167"/>
      <c r="O270" s="167"/>
      <c r="P270" s="167"/>
      <c r="Q270" s="167"/>
      <c r="R270" s="167"/>
      <c r="S270" s="167"/>
      <c r="T270" s="168"/>
      <c r="AT270" s="163" t="s">
        <v>143</v>
      </c>
      <c r="AU270" s="163" t="s">
        <v>85</v>
      </c>
      <c r="AV270" s="14" t="s">
        <v>138</v>
      </c>
      <c r="AW270" s="14" t="s">
        <v>29</v>
      </c>
      <c r="AX270" s="14" t="s">
        <v>83</v>
      </c>
      <c r="AY270" s="163" t="s">
        <v>133</v>
      </c>
    </row>
    <row r="271" spans="1:65" s="14" customFormat="1" ht="35.1" customHeight="1">
      <c r="B271" s="162"/>
      <c r="D271" s="149"/>
      <c r="E271" s="163"/>
      <c r="F271" s="218" t="s">
        <v>1035</v>
      </c>
      <c r="H271" s="165"/>
      <c r="L271" s="162"/>
      <c r="M271" s="166"/>
      <c r="N271" s="167"/>
      <c r="O271" s="167"/>
      <c r="P271" s="167"/>
      <c r="Q271" s="167"/>
      <c r="R271" s="167"/>
      <c r="S271" s="167"/>
      <c r="T271" s="168"/>
      <c r="AT271" s="163"/>
      <c r="AU271" s="163"/>
      <c r="AY271" s="163"/>
    </row>
    <row r="272" spans="1:65" s="14" customFormat="1" ht="35.1" customHeight="1">
      <c r="B272" s="162"/>
      <c r="D272" s="149"/>
      <c r="E272" s="163"/>
      <c r="F272" s="218" t="s">
        <v>1036</v>
      </c>
      <c r="H272" s="165"/>
      <c r="L272" s="162"/>
      <c r="M272" s="166"/>
      <c r="N272" s="167"/>
      <c r="O272" s="167"/>
      <c r="P272" s="167"/>
      <c r="Q272" s="167"/>
      <c r="R272" s="167"/>
      <c r="S272" s="167"/>
      <c r="T272" s="168"/>
      <c r="AT272" s="163"/>
      <c r="AU272" s="163"/>
      <c r="AY272" s="163"/>
    </row>
    <row r="273" spans="1:65" s="14" customFormat="1" ht="35.1" customHeight="1">
      <c r="B273" s="162"/>
      <c r="D273" s="149"/>
      <c r="E273" s="163"/>
      <c r="F273" s="218" t="s">
        <v>1037</v>
      </c>
      <c r="H273" s="165"/>
      <c r="L273" s="162"/>
      <c r="M273" s="166"/>
      <c r="N273" s="167"/>
      <c r="O273" s="167"/>
      <c r="P273" s="167"/>
      <c r="Q273" s="167"/>
      <c r="R273" s="167"/>
      <c r="S273" s="167"/>
      <c r="T273" s="168"/>
      <c r="AT273" s="163"/>
      <c r="AU273" s="163"/>
      <c r="AY273" s="163"/>
    </row>
    <row r="274" spans="1:65" s="2" customFormat="1" ht="16.5" customHeight="1">
      <c r="A274" s="30"/>
      <c r="B274" s="135"/>
      <c r="C274" s="136" t="s">
        <v>972</v>
      </c>
      <c r="D274" s="136" t="s">
        <v>134</v>
      </c>
      <c r="E274" s="137" t="s">
        <v>894</v>
      </c>
      <c r="F274" s="138" t="s">
        <v>895</v>
      </c>
      <c r="G274" s="139" t="s">
        <v>180</v>
      </c>
      <c r="H274" s="140">
        <v>71.599999999999994</v>
      </c>
      <c r="I274" s="202"/>
      <c r="J274" s="141">
        <f>ROUND(I274*H274,2)</f>
        <v>0</v>
      </c>
      <c r="K274" s="138" t="s">
        <v>1</v>
      </c>
      <c r="L274" s="31"/>
      <c r="M274" s="142" t="s">
        <v>1</v>
      </c>
      <c r="N274" s="143" t="s">
        <v>40</v>
      </c>
      <c r="O274" s="144">
        <v>0</v>
      </c>
      <c r="P274" s="144">
        <f>O274*H274</f>
        <v>0</v>
      </c>
      <c r="Q274" s="144">
        <v>0</v>
      </c>
      <c r="R274" s="144">
        <f>Q274*H274</f>
        <v>0</v>
      </c>
      <c r="S274" s="144">
        <v>0</v>
      </c>
      <c r="T274" s="145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46" t="s">
        <v>269</v>
      </c>
      <c r="AT274" s="146" t="s">
        <v>134</v>
      </c>
      <c r="AU274" s="146" t="s">
        <v>85</v>
      </c>
      <c r="AY274" s="18" t="s">
        <v>133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8" t="s">
        <v>83</v>
      </c>
      <c r="BK274" s="147">
        <f>ROUND(I274*H274,2)</f>
        <v>0</v>
      </c>
      <c r="BL274" s="18" t="s">
        <v>269</v>
      </c>
      <c r="BM274" s="146" t="s">
        <v>973</v>
      </c>
    </row>
    <row r="275" spans="1:65" s="12" customFormat="1">
      <c r="B275" s="148"/>
      <c r="D275" s="149" t="s">
        <v>143</v>
      </c>
      <c r="E275" s="150" t="s">
        <v>1</v>
      </c>
      <c r="F275" s="151" t="s">
        <v>897</v>
      </c>
      <c r="H275" s="150" t="s">
        <v>1</v>
      </c>
      <c r="L275" s="148"/>
      <c r="M275" s="152"/>
      <c r="N275" s="153"/>
      <c r="O275" s="153"/>
      <c r="P275" s="153"/>
      <c r="Q275" s="153"/>
      <c r="R275" s="153"/>
      <c r="S275" s="153"/>
      <c r="T275" s="154"/>
      <c r="AT275" s="150" t="s">
        <v>143</v>
      </c>
      <c r="AU275" s="150" t="s">
        <v>85</v>
      </c>
      <c r="AV275" s="12" t="s">
        <v>83</v>
      </c>
      <c r="AW275" s="12" t="s">
        <v>29</v>
      </c>
      <c r="AX275" s="12" t="s">
        <v>75</v>
      </c>
      <c r="AY275" s="150" t="s">
        <v>133</v>
      </c>
    </row>
    <row r="276" spans="1:65" s="13" customFormat="1">
      <c r="B276" s="155"/>
      <c r="D276" s="149" t="s">
        <v>143</v>
      </c>
      <c r="E276" s="156" t="s">
        <v>1</v>
      </c>
      <c r="F276" s="157" t="s">
        <v>974</v>
      </c>
      <c r="H276" s="158">
        <v>71.599999999999994</v>
      </c>
      <c r="L276" s="155"/>
      <c r="M276" s="159"/>
      <c r="N276" s="160"/>
      <c r="O276" s="160"/>
      <c r="P276" s="160"/>
      <c r="Q276" s="160"/>
      <c r="R276" s="160"/>
      <c r="S276" s="160"/>
      <c r="T276" s="161"/>
      <c r="AT276" s="156" t="s">
        <v>143</v>
      </c>
      <c r="AU276" s="156" t="s">
        <v>85</v>
      </c>
      <c r="AV276" s="13" t="s">
        <v>85</v>
      </c>
      <c r="AW276" s="13" t="s">
        <v>29</v>
      </c>
      <c r="AX276" s="13" t="s">
        <v>83</v>
      </c>
      <c r="AY276" s="156" t="s">
        <v>133</v>
      </c>
    </row>
    <row r="277" spans="1:65" s="2" customFormat="1" ht="21.75" customHeight="1">
      <c r="A277" s="30"/>
      <c r="B277" s="135"/>
      <c r="C277" s="136" t="s">
        <v>975</v>
      </c>
      <c r="D277" s="136" t="s">
        <v>134</v>
      </c>
      <c r="E277" s="137" t="s">
        <v>899</v>
      </c>
      <c r="F277" s="138" t="s">
        <v>900</v>
      </c>
      <c r="G277" s="139" t="s">
        <v>180</v>
      </c>
      <c r="H277" s="140">
        <v>358</v>
      </c>
      <c r="I277" s="202"/>
      <c r="J277" s="141">
        <f>ROUND(I277*H277,2)</f>
        <v>0</v>
      </c>
      <c r="K277" s="138" t="s">
        <v>1</v>
      </c>
      <c r="L277" s="31"/>
      <c r="M277" s="178" t="s">
        <v>1</v>
      </c>
      <c r="N277" s="179" t="s">
        <v>40</v>
      </c>
      <c r="O277" s="180">
        <v>0</v>
      </c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30"/>
      <c r="V277" s="208"/>
      <c r="W277" s="30"/>
      <c r="X277" s="30"/>
      <c r="Y277" s="30"/>
      <c r="Z277" s="30"/>
      <c r="AA277" s="30"/>
      <c r="AB277" s="30"/>
      <c r="AC277" s="30"/>
      <c r="AD277" s="30"/>
      <c r="AE277" s="30"/>
      <c r="AR277" s="146" t="s">
        <v>269</v>
      </c>
      <c r="AT277" s="146" t="s">
        <v>134</v>
      </c>
      <c r="AU277" s="146" t="s">
        <v>85</v>
      </c>
      <c r="AY277" s="18" t="s">
        <v>133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8" t="s">
        <v>83</v>
      </c>
      <c r="BK277" s="147">
        <f>ROUND(I277*H277,2)</f>
        <v>0</v>
      </c>
      <c r="BL277" s="18" t="s">
        <v>269</v>
      </c>
      <c r="BM277" s="146" t="s">
        <v>976</v>
      </c>
    </row>
    <row r="278" spans="1:65" s="2" customFormat="1" ht="35.1" customHeight="1">
      <c r="A278" s="30"/>
      <c r="B278" s="135"/>
      <c r="C278" s="209"/>
      <c r="D278" s="209"/>
      <c r="E278" s="210"/>
      <c r="F278" s="218" t="s">
        <v>1035</v>
      </c>
      <c r="G278" s="212"/>
      <c r="H278" s="213"/>
      <c r="I278" s="214"/>
      <c r="J278" s="214"/>
      <c r="K278" s="211"/>
      <c r="L278" s="31"/>
      <c r="M278" s="215"/>
      <c r="N278" s="143"/>
      <c r="O278" s="144"/>
      <c r="P278" s="144"/>
      <c r="Q278" s="144"/>
      <c r="R278" s="144"/>
      <c r="S278" s="144"/>
      <c r="T278" s="144"/>
      <c r="U278" s="30"/>
      <c r="V278" s="14"/>
      <c r="W278" s="30"/>
      <c r="X278" s="30"/>
      <c r="Y278" s="30"/>
      <c r="Z278" s="30"/>
      <c r="AA278" s="30"/>
      <c r="AB278" s="30"/>
      <c r="AC278" s="30"/>
      <c r="AD278" s="30"/>
      <c r="AE278" s="30"/>
      <c r="AR278" s="146"/>
      <c r="AT278" s="146"/>
      <c r="AU278" s="146"/>
      <c r="AY278" s="18"/>
      <c r="BE278" s="147"/>
      <c r="BF278" s="147"/>
      <c r="BG278" s="147"/>
      <c r="BH278" s="147"/>
      <c r="BI278" s="147"/>
      <c r="BJ278" s="18"/>
      <c r="BK278" s="147"/>
      <c r="BL278" s="18"/>
      <c r="BM278" s="146"/>
    </row>
    <row r="279" spans="1:65" s="2" customFormat="1" ht="35.1" customHeight="1">
      <c r="A279" s="30"/>
      <c r="B279" s="135"/>
      <c r="C279" s="209"/>
      <c r="D279" s="209"/>
      <c r="E279" s="210"/>
      <c r="F279" s="218" t="s">
        <v>1036</v>
      </c>
      <c r="G279" s="212"/>
      <c r="H279" s="213"/>
      <c r="I279" s="214"/>
      <c r="J279" s="214"/>
      <c r="K279" s="211"/>
      <c r="L279" s="31"/>
      <c r="M279" s="215"/>
      <c r="N279" s="143"/>
      <c r="O279" s="144"/>
      <c r="P279" s="144"/>
      <c r="Q279" s="144"/>
      <c r="R279" s="144"/>
      <c r="S279" s="144"/>
      <c r="T279" s="144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46"/>
      <c r="AT279" s="146"/>
      <c r="AU279" s="146"/>
      <c r="AY279" s="18"/>
      <c r="BE279" s="147"/>
      <c r="BF279" s="147"/>
      <c r="BG279" s="147"/>
      <c r="BH279" s="147"/>
      <c r="BI279" s="147"/>
      <c r="BJ279" s="18"/>
      <c r="BK279" s="147"/>
      <c r="BL279" s="18"/>
      <c r="BM279" s="146"/>
    </row>
    <row r="280" spans="1:65" s="2" customFormat="1" ht="35.1" customHeight="1">
      <c r="A280" s="30"/>
      <c r="B280" s="135"/>
      <c r="C280" s="209"/>
      <c r="D280" s="209"/>
      <c r="E280" s="210"/>
      <c r="F280" s="218" t="s">
        <v>1037</v>
      </c>
      <c r="G280" s="212"/>
      <c r="H280" s="213"/>
      <c r="I280" s="214"/>
      <c r="J280" s="214"/>
      <c r="K280" s="211"/>
      <c r="L280" s="31"/>
      <c r="M280" s="215"/>
      <c r="N280" s="143"/>
      <c r="O280" s="144"/>
      <c r="P280" s="144"/>
      <c r="Q280" s="144"/>
      <c r="R280" s="144"/>
      <c r="S280" s="144"/>
      <c r="T280" s="144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46"/>
      <c r="AT280" s="146"/>
      <c r="AU280" s="146"/>
      <c r="AY280" s="18"/>
      <c r="BE280" s="147"/>
      <c r="BF280" s="147"/>
      <c r="BG280" s="147"/>
      <c r="BH280" s="147"/>
      <c r="BI280" s="147"/>
      <c r="BJ280" s="18"/>
      <c r="BK280" s="147"/>
      <c r="BL280" s="18"/>
      <c r="BM280" s="146"/>
    </row>
    <row r="281" spans="1:65" s="2" customFormat="1" ht="6.95" customHeight="1">
      <c r="A281" s="30"/>
      <c r="B281" s="45"/>
      <c r="C281" s="46"/>
      <c r="D281" s="46"/>
      <c r="E281" s="46"/>
      <c r="F281" s="46"/>
      <c r="G281" s="46"/>
      <c r="H281" s="46"/>
      <c r="I281" s="46"/>
      <c r="J281" s="46"/>
      <c r="K281" s="46"/>
      <c r="L281" s="31"/>
      <c r="M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</row>
  </sheetData>
  <autoFilter ref="C130:K277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85EC86D3424448619925C367547BB" ma:contentTypeVersion="13" ma:contentTypeDescription="Create a new document." ma:contentTypeScope="" ma:versionID="fca9ee01387f578adcd22eaafa3fed31">
  <xsd:schema xmlns:xsd="http://www.w3.org/2001/XMLSchema" xmlns:xs="http://www.w3.org/2001/XMLSchema" xmlns:p="http://schemas.microsoft.com/office/2006/metadata/properties" xmlns:ns3="187b9bb6-be29-472e-9076-849a48227ea1" xmlns:ns4="c16a5e61-7fb0-4374-a093-34a3660ae39a" targetNamespace="http://schemas.microsoft.com/office/2006/metadata/properties" ma:root="true" ma:fieldsID="6bef5eb85aa02d8b35bac54234665f7c" ns3:_="" ns4:_="">
    <xsd:import namespace="187b9bb6-be29-472e-9076-849a48227ea1"/>
    <xsd:import namespace="c16a5e61-7fb0-4374-a093-34a3660ae3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b9bb6-be29-472e-9076-849a48227e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6a5e61-7fb0-4374-a093-34a3660ae39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BD9FB6-2263-4DC4-9373-891F06B75A42}">
  <ds:schemaRefs>
    <ds:schemaRef ds:uri="http://www.w3.org/XML/1998/namespace"/>
    <ds:schemaRef ds:uri="c16a5e61-7fb0-4374-a093-34a3660ae39a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187b9bb6-be29-472e-9076-849a48227ea1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1C4E14-9D5D-49AB-AEC9-1B7547918C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7b9bb6-be29-472e-9076-849a48227ea1"/>
    <ds:schemaRef ds:uri="c16a5e61-7fb0-4374-a093-34a3660ae3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EC1F94-6916-462A-8E4D-0FB3011E0D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00 - Vedlejší a ostatn...</vt:lpstr>
      <vt:lpstr>SO 01 - Jezový pilíř č. 1</vt:lpstr>
      <vt:lpstr>SO 02 - Jezový pilíř č. 2</vt:lpstr>
      <vt:lpstr>SO 03 - Jezový pilíř č. 3</vt:lpstr>
      <vt:lpstr>SO 04 - Jezový pilíř č. 4</vt:lpstr>
      <vt:lpstr>SO 05 - Nadzemní objekt s...</vt:lpstr>
      <vt:lpstr>SO 06 - Pravé jezové těleso</vt:lpstr>
      <vt:lpstr>SO 07 - Levé jezové těleso</vt:lpstr>
      <vt:lpstr>SO 08 - Vorová propust</vt:lpstr>
      <vt:lpstr>'Rekapitulace stavby'!Názvy_tisku</vt:lpstr>
      <vt:lpstr>'SO 00 - Vedlejší a ostatn...'!Názvy_tisku</vt:lpstr>
      <vt:lpstr>'SO 01 - Jezový pilíř č. 1'!Názvy_tisku</vt:lpstr>
      <vt:lpstr>'SO 02 - Jezový pilíř č. 2'!Názvy_tisku</vt:lpstr>
      <vt:lpstr>'SO 03 - Jezový pilíř č. 3'!Názvy_tisku</vt:lpstr>
      <vt:lpstr>'SO 04 - Jezový pilíř č. 4'!Názvy_tisku</vt:lpstr>
      <vt:lpstr>'SO 05 - Nadzemní objekt s...'!Názvy_tisku</vt:lpstr>
      <vt:lpstr>'SO 06 - Pravé jezové těleso'!Názvy_tisku</vt:lpstr>
      <vt:lpstr>'SO 07 - Levé jezové těleso'!Názvy_tisku</vt:lpstr>
      <vt:lpstr>'SO 08 - Vorová propust'!Názvy_tisku</vt:lpstr>
      <vt:lpstr>'Rekapitulace stavby'!Oblast_tisku</vt:lpstr>
      <vt:lpstr>'SO 00 - Vedlejší a ostatn...'!Oblast_tisku</vt:lpstr>
      <vt:lpstr>'SO 01 - Jezový pilíř č. 1'!Oblast_tisku</vt:lpstr>
      <vt:lpstr>'SO 02 - Jezový pilíř č. 2'!Oblast_tisku</vt:lpstr>
      <vt:lpstr>'SO 03 - Jezový pilíř č. 3'!Oblast_tisku</vt:lpstr>
      <vt:lpstr>'SO 04 - Jezový pilíř č. 4'!Oblast_tisku</vt:lpstr>
      <vt:lpstr>'SO 05 - Nadzemní objekt s...'!Oblast_tisku</vt:lpstr>
      <vt:lpstr>'SO 06 - Pravé jezové těleso'!Oblast_tisku</vt:lpstr>
      <vt:lpstr>'SO 07 - Levé jezové těleso'!Oblast_tisku</vt:lpstr>
      <vt:lpstr>'SO 08 - Vorová propust'!Oblast_tisku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DESKTOP-B1BTQB1\Fimek</dc:creator>
  <cp:lastModifiedBy>Schindler Jiří</cp:lastModifiedBy>
  <dcterms:created xsi:type="dcterms:W3CDTF">2020-07-22T22:04:46Z</dcterms:created>
  <dcterms:modified xsi:type="dcterms:W3CDTF">2020-07-23T09:06:03Z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0x0101006DB85EC86D3424448619925C367547BB</vt:lpwstr>
  </property>
</Properties>
</file>